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Zoznam produktov" sheetId="1" r:id="rId4"/>
    <sheet state="visible" name="Zoznam po miestnostiach" sheetId="2" r:id="rId5"/>
    <sheet state="visible" name="Kusovník podľa kategórie" sheetId="3" r:id="rId6"/>
    <sheet state="visible" name="Priradenie" sheetId="4" r:id="rId7"/>
  </sheets>
  <definedNames/>
  <calcPr/>
  <extLst>
    <ext uri="GoogleSheetsCustomDataVersion1">
      <go:sheetsCustomData xmlns:go="http://customooxmlschemas.google.com/" r:id="rId8" roundtripDataSignature="AMtx7mg+rOqq9D4ak0Z6eJjjxV1M7Ok+pA=="/>
    </ext>
  </extLst>
</workbook>
</file>

<file path=xl/sharedStrings.xml><?xml version="1.0" encoding="utf-8"?>
<sst xmlns="http://schemas.openxmlformats.org/spreadsheetml/2006/main" count="177" uniqueCount="82">
  <si>
    <t>Zoznam produktov</t>
  </si>
  <si>
    <t>Ks</t>
  </si>
  <si>
    <t>Č. p.</t>
  </si>
  <si>
    <t>Popis</t>
  </si>
  <si>
    <t>Cena za kus (netto)</t>
  </si>
  <si>
    <t>Celkom</t>
  </si>
  <si>
    <t>Miniserver</t>
  </si>
  <si>
    <t>Dimmer Extension</t>
  </si>
  <si>
    <t>Tree Extension</t>
  </si>
  <si>
    <t>Touch Tree biela</t>
  </si>
  <si>
    <t>Senzor prítomnosti Tree biela</t>
  </si>
  <si>
    <t>Hlavica Tree</t>
  </si>
  <si>
    <t>RGBW 24V Dimmer Tree</t>
  </si>
  <si>
    <t>Meteostanica Tree</t>
  </si>
  <si>
    <t>LED Spot WW biela</t>
  </si>
  <si>
    <t>Nano 2 Relay Tree</t>
  </si>
  <si>
    <t>Zdroj 24 V, 1,3 A</t>
  </si>
  <si>
    <t>Zdroj 24 V, 4,2 A</t>
  </si>
  <si>
    <t>Zdroj 24 V, 0,4 A</t>
  </si>
  <si>
    <t>Celkom bez DPH</t>
  </si>
  <si>
    <t>+ DPH</t>
  </si>
  <si>
    <t>Celkom s DPH</t>
  </si>
  <si>
    <t>Zmena cien vyhradená (02-05-2022)</t>
  </si>
  <si>
    <t>Zoznam po miestnostiach</t>
  </si>
  <si>
    <t>Miesto inštalácie</t>
  </si>
  <si>
    <t>Miestnosť celkom</t>
  </si>
  <si>
    <t>%</t>
  </si>
  <si>
    <t>Centrálne funkcie</t>
  </si>
  <si>
    <t>Chodba</t>
  </si>
  <si>
    <t>Dvere</t>
  </si>
  <si>
    <t>Detská izba</t>
  </si>
  <si>
    <t>Voľný digitálny výstup (5A)</t>
  </si>
  <si>
    <t>Stropné svietidlo</t>
  </si>
  <si>
    <t>Stmievateľný výstup (Dimmer 230V)</t>
  </si>
  <si>
    <t>Strop</t>
  </si>
  <si>
    <t>Detská izba 2</t>
  </si>
  <si>
    <t>Garáž</t>
  </si>
  <si>
    <t>Kúpeľňa</t>
  </si>
  <si>
    <t>Kuchyňa</t>
  </si>
  <si>
    <t>Spálňa</t>
  </si>
  <si>
    <t>Obývačka</t>
  </si>
  <si>
    <t>Volný digitální výstup (5A)</t>
  </si>
  <si>
    <t>Smievateľný výstup (Dimmer 230V)</t>
  </si>
  <si>
    <t>Kusovník podľa kategórie</t>
  </si>
  <si>
    <t>Celková kategória</t>
  </si>
  <si>
    <t>Automatizácia</t>
  </si>
  <si>
    <t>Ovládanie</t>
  </si>
  <si>
    <t>Prirážka Touch Pure Tree biela</t>
  </si>
  <si>
    <t>Prirážka Touch Nightlight Air</t>
  </si>
  <si>
    <t>Prirážka Touch &amp; Grill Air</t>
  </si>
  <si>
    <t>Tienenie</t>
  </si>
  <si>
    <t>Kúrenie &amp; chladenie</t>
  </si>
  <si>
    <t>Pohybový senzor / Detektor prítomnosti</t>
  </si>
  <si>
    <t>Osvetlenie</t>
  </si>
  <si>
    <t>Príslušenstvo</t>
  </si>
  <si>
    <t>Obsadenie vstupov/výstupov</t>
  </si>
  <si>
    <t>Typ</t>
  </si>
  <si>
    <t>Dostupný</t>
  </si>
  <si>
    <t>Potrebné</t>
  </si>
  <si>
    <t>Rezerva</t>
  </si>
  <si>
    <t>Tree zariadenie</t>
  </si>
  <si>
    <t>Air zariadenie</t>
  </si>
  <si>
    <t>Analogové výstupy</t>
  </si>
  <si>
    <t>Analogové vstupy</t>
  </si>
  <si>
    <t>Výstupy Dimmera</t>
  </si>
  <si>
    <t>Digitální vstup</t>
  </si>
  <si>
    <t>Digitální výstupy 16A</t>
  </si>
  <si>
    <t>Digitální výstupy 5A</t>
  </si>
  <si>
    <t>Audio kanály</t>
  </si>
  <si>
    <t>Potrebné miesto v rozvádzači</t>
  </si>
  <si>
    <t>Produkt</t>
  </si>
  <si>
    <t>Požiadavky na místo [mm]</t>
  </si>
  <si>
    <t>Celkom [mm]</t>
  </si>
  <si>
    <t>Dimmer Extension (9 TE)</t>
  </si>
  <si>
    <t>Tree Extension (2 TE)</t>
  </si>
  <si>
    <t>RGBW 24V Dimmer Tree (2 TE)</t>
  </si>
  <si>
    <t>Miniserver (9 TE)</t>
  </si>
  <si>
    <t>Zdroj 24 V, 1,3 A (3 TE)</t>
  </si>
  <si>
    <t>Zdroj 24 V, 4,2 A (6 TE)</t>
  </si>
  <si>
    <t>Zdroj 24 V, 0,4 A (2 TE)</t>
  </si>
  <si>
    <t>Celkové obsadené miesto v mm</t>
  </si>
  <si>
    <t>Celkové obsadené miesto v moduloch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</si>
</sst>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[$€-1]"/>
    <numFmt numFmtId="165" formatCode="#,##0.00\ &quot;€&quot;"/>
  </numFmts>
  <fonts count="14">
    <font>
      <sz val="10.0"/>
      <color rgb="FF000000"/>
      <name val="Arial"/>
      <scheme val="minor"/>
    </font>
    <font>
      <b/>
      <sz val="24.0"/>
      <color rgb="FF000000"/>
      <name val="Arial"/>
    </font>
    <font/>
    <font>
      <sz val="11.0"/>
      <color rgb="FF000000"/>
      <name val="Calibri"/>
    </font>
    <font>
      <sz val="11.0"/>
      <color rgb="FF000000"/>
      <name val="Arial"/>
    </font>
    <font>
      <b/>
      <sz val="11.0"/>
      <color rgb="FF000000"/>
      <name val="Arial"/>
    </font>
    <font>
      <sz val="11.0"/>
      <color theme="1"/>
      <name val="Arial"/>
    </font>
    <font>
      <sz val="8.0"/>
      <color rgb="FF000000"/>
      <name val="Arial"/>
    </font>
    <font>
      <b/>
      <sz val="24.0"/>
      <color theme="1"/>
      <name val="Arial"/>
    </font>
    <font>
      <b/>
      <sz val="11.0"/>
      <color theme="1"/>
      <name val="Arial"/>
    </font>
    <font>
      <sz val="8.0"/>
      <color theme="1"/>
      <name val="Arial"/>
    </font>
    <font>
      <sz val="11.0"/>
      <color rgb="FFC8C8C8"/>
      <name val="Arial"/>
    </font>
    <font>
      <color theme="1"/>
      <name val="Arial"/>
    </font>
    <font>
      <b/>
      <sz val="13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69C350"/>
        <bgColor rgb="FF69C350"/>
      </patternFill>
    </fill>
    <fill>
      <patternFill patternType="solid">
        <fgColor rgb="FFFFFFFF"/>
        <bgColor rgb="FFFFFFFF"/>
      </patternFill>
    </fill>
  </fills>
  <borders count="7">
    <border/>
    <border>
      <left/>
      <top/>
      <bottom/>
    </border>
    <border>
      <top/>
      <bottom/>
    </border>
    <border>
      <left/>
      <right/>
      <top/>
      <bottom/>
    </border>
    <border>
      <right/>
      <bottom/>
    </border>
    <border>
      <bottom/>
    </border>
    <border>
      <left/>
      <right/>
      <bottom/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0" fillId="0" fontId="3" numFmtId="0" xfId="0" applyFont="1"/>
    <xf borderId="0" fillId="0" fontId="4" numFmtId="0" xfId="0" applyFont="1"/>
    <xf borderId="3" fillId="2" fontId="5" numFmtId="0" xfId="0" applyBorder="1" applyFont="1"/>
    <xf borderId="3" fillId="2" fontId="5" numFmtId="0" xfId="0" applyAlignment="1" applyBorder="1" applyFont="1">
      <alignment horizontal="left"/>
    </xf>
    <xf borderId="0" fillId="0" fontId="6" numFmtId="0" xfId="0" applyAlignment="1" applyFont="1">
      <alignment horizontal="right" shrinkToFit="0" vertical="bottom" wrapText="1"/>
    </xf>
    <xf borderId="0" fillId="0" fontId="6" numFmtId="164" xfId="0" applyAlignment="1" applyFont="1" applyNumberFormat="1">
      <alignment horizontal="right" readingOrder="0" vertical="bottom"/>
    </xf>
    <xf borderId="0" fillId="0" fontId="4" numFmtId="165" xfId="0" applyFont="1" applyNumberFormat="1"/>
    <xf borderId="0" fillId="0" fontId="4" numFmtId="0" xfId="0" applyAlignment="1" applyFont="1">
      <alignment readingOrder="0"/>
    </xf>
    <xf borderId="0" fillId="0" fontId="6" numFmtId="165" xfId="0" applyAlignment="1" applyFont="1" applyNumberFormat="1">
      <alignment readingOrder="0"/>
    </xf>
    <xf borderId="0" fillId="0" fontId="4" numFmtId="9" xfId="0" applyFont="1" applyNumberFormat="1"/>
    <xf borderId="3" fillId="2" fontId="5" numFmtId="165" xfId="0" applyBorder="1" applyFont="1" applyNumberFormat="1"/>
    <xf borderId="0" fillId="0" fontId="7" numFmtId="0" xfId="0" applyAlignment="1" applyFont="1">
      <alignment readingOrder="0"/>
    </xf>
    <xf borderId="1" fillId="2" fontId="8" numFmtId="0" xfId="0" applyAlignment="1" applyBorder="1" applyFont="1">
      <alignment horizontal="center" shrinkToFit="0" wrapText="1"/>
    </xf>
    <xf borderId="0" fillId="0" fontId="6" numFmtId="0" xfId="0" applyAlignment="1" applyFont="1">
      <alignment vertical="bottom"/>
    </xf>
    <xf borderId="4" fillId="2" fontId="9" numFmtId="0" xfId="0" applyAlignment="1" applyBorder="1" applyFont="1">
      <alignment horizontal="center" shrinkToFit="0" wrapText="1"/>
    </xf>
    <xf borderId="5" fillId="2" fontId="9" numFmtId="0" xfId="0" applyAlignment="1" applyBorder="1" applyFont="1">
      <alignment horizontal="center" shrinkToFit="0" wrapText="1"/>
    </xf>
    <xf borderId="0" fillId="0" fontId="6" numFmtId="165" xfId="0" applyAlignment="1" applyFont="1" applyNumberFormat="1">
      <alignment vertical="bottom"/>
    </xf>
    <xf borderId="0" fillId="0" fontId="6" numFmtId="0" xfId="0" applyAlignment="1" applyFont="1">
      <alignment horizontal="right" vertical="bottom"/>
    </xf>
    <xf borderId="0" fillId="3" fontId="4" numFmtId="164" xfId="0" applyAlignment="1" applyFill="1" applyFont="1" applyNumberFormat="1">
      <alignment readingOrder="0"/>
    </xf>
    <xf borderId="0" fillId="0" fontId="6" numFmtId="164" xfId="0" applyAlignment="1" applyFont="1" applyNumberFormat="1">
      <alignment horizontal="right" vertical="bottom"/>
    </xf>
    <xf borderId="0" fillId="0" fontId="6" numFmtId="164" xfId="0" applyAlignment="1" applyFont="1" applyNumberFormat="1">
      <alignment vertical="bottom"/>
    </xf>
    <xf borderId="0" fillId="0" fontId="6" numFmtId="9" xfId="0" applyAlignment="1" applyFont="1" applyNumberFormat="1">
      <alignment horizontal="right" readingOrder="0" vertical="bottom"/>
    </xf>
    <xf borderId="5" fillId="2" fontId="9" numFmtId="165" xfId="0" applyAlignment="1" applyBorder="1" applyFont="1" applyNumberFormat="1">
      <alignment horizontal="center" shrinkToFit="0" wrapText="1"/>
    </xf>
    <xf borderId="5" fillId="0" fontId="2" numFmtId="0" xfId="0" applyBorder="1" applyFont="1"/>
    <xf borderId="0" fillId="0" fontId="6" numFmtId="9" xfId="0" applyAlignment="1" applyFont="1" applyNumberFormat="1">
      <alignment horizontal="right" vertical="bottom"/>
    </xf>
    <xf borderId="0" fillId="0" fontId="6" numFmtId="0" xfId="0" applyAlignment="1" applyFont="1">
      <alignment readingOrder="0" vertical="bottom"/>
    </xf>
    <xf borderId="6" fillId="2" fontId="9" numFmtId="0" xfId="0" applyAlignment="1" applyBorder="1" applyFont="1">
      <alignment horizontal="center" shrinkToFit="0" wrapText="1"/>
    </xf>
    <xf borderId="4" fillId="2" fontId="9" numFmtId="164" xfId="0" applyAlignment="1" applyBorder="1" applyFont="1" applyNumberFormat="1">
      <alignment horizontal="right"/>
    </xf>
    <xf borderId="0" fillId="0" fontId="10" numFmtId="0" xfId="0" applyAlignment="1" applyFont="1">
      <alignment readingOrder="0" shrinkToFit="0" vertical="bottom" wrapText="0"/>
    </xf>
    <xf borderId="0" fillId="0" fontId="6" numFmtId="0" xfId="0" applyFont="1"/>
    <xf borderId="0" fillId="0" fontId="11" numFmtId="0" xfId="0" applyAlignment="1" applyFont="1">
      <alignment horizontal="right" vertical="bottom"/>
    </xf>
    <xf borderId="0" fillId="0" fontId="11" numFmtId="0" xfId="0" applyAlignment="1" applyFont="1">
      <alignment vertical="bottom"/>
    </xf>
    <xf borderId="0" fillId="0" fontId="11" numFmtId="164" xfId="0" applyAlignment="1" applyFont="1" applyNumberFormat="1">
      <alignment horizontal="right" vertical="bottom"/>
    </xf>
    <xf borderId="0" fillId="0" fontId="12" numFmtId="0" xfId="0" applyFont="1"/>
    <xf borderId="0" fillId="0" fontId="13" numFmtId="0" xfId="0" applyAlignment="1" applyFont="1">
      <alignment horizontal="center"/>
    </xf>
    <xf borderId="0" fillId="0" fontId="6" numFmtId="0" xfId="0" applyAlignment="1" applyFont="1">
      <alignment horizontal="center" vertical="bottom"/>
    </xf>
    <xf borderId="0" fillId="0" fontId="9" numFmtId="0" xfId="0" applyAlignment="1" applyFont="1">
      <alignment horizontal="center"/>
    </xf>
    <xf borderId="0" fillId="0" fontId="6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8.0"/>
    <col customWidth="1" min="2" max="2" width="10.0"/>
    <col customWidth="1" min="3" max="3" width="40.25"/>
    <col customWidth="1" min="4" max="4" width="20.25"/>
    <col customWidth="1" min="5" max="5" width="15.13"/>
    <col customWidth="1" min="6" max="24" width="8.75"/>
  </cols>
  <sheetData>
    <row r="1" ht="39.75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>
      <c r="A2" s="4"/>
      <c r="B2" s="4"/>
      <c r="C2" s="4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31.5" customHeight="1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>
      <c r="A4" s="4">
        <v>1.0</v>
      </c>
      <c r="B4" s="7">
        <v>100335.0</v>
      </c>
      <c r="C4" s="4" t="s">
        <v>6</v>
      </c>
      <c r="D4" s="8">
        <v>620.84</v>
      </c>
      <c r="E4" s="9">
        <f t="shared" ref="E4:E16" si="1">A4*D4</f>
        <v>620.84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>
      <c r="A5" s="4">
        <v>1.0</v>
      </c>
      <c r="B5" s="4">
        <v>100029.0</v>
      </c>
      <c r="C5" s="4" t="s">
        <v>7</v>
      </c>
      <c r="D5" s="8">
        <v>436.57</v>
      </c>
      <c r="E5" s="9">
        <f t="shared" si="1"/>
        <v>436.57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>
      <c r="A6" s="4">
        <v>1.0</v>
      </c>
      <c r="B6" s="4">
        <v>100218.0</v>
      </c>
      <c r="C6" s="4" t="s">
        <v>8</v>
      </c>
      <c r="D6" s="8">
        <v>102.85</v>
      </c>
      <c r="E6" s="9">
        <f t="shared" si="1"/>
        <v>102.85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>
      <c r="A7" s="4">
        <v>8.0</v>
      </c>
      <c r="B7" s="4">
        <v>100221.0</v>
      </c>
      <c r="C7" s="4" t="s">
        <v>9</v>
      </c>
      <c r="D7" s="8">
        <v>86.02</v>
      </c>
      <c r="E7" s="9">
        <f t="shared" si="1"/>
        <v>688.16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>
      <c r="A8" s="4">
        <v>8.0</v>
      </c>
      <c r="B8" s="10">
        <v>100422.0</v>
      </c>
      <c r="C8" s="4" t="s">
        <v>10</v>
      </c>
      <c r="D8" s="11">
        <v>92.87</v>
      </c>
      <c r="E8" s="9">
        <f t="shared" si="1"/>
        <v>742.96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>
      <c r="A9" s="4">
        <v>8.0</v>
      </c>
      <c r="B9" s="4">
        <v>100225.0</v>
      </c>
      <c r="C9" s="4" t="s">
        <v>11</v>
      </c>
      <c r="D9" s="8">
        <v>80.25</v>
      </c>
      <c r="E9" s="9">
        <f t="shared" si="1"/>
        <v>642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>
      <c r="A10" s="4">
        <v>2.0</v>
      </c>
      <c r="B10" s="4">
        <v>100239.0</v>
      </c>
      <c r="C10" s="4" t="s">
        <v>12</v>
      </c>
      <c r="D10" s="8">
        <v>74.68</v>
      </c>
      <c r="E10" s="9">
        <f t="shared" si="1"/>
        <v>149.36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>
      <c r="A11" s="4">
        <v>1.0</v>
      </c>
      <c r="B11" s="4">
        <v>100246.0</v>
      </c>
      <c r="C11" s="4" t="s">
        <v>13</v>
      </c>
      <c r="D11" s="8">
        <v>484.94</v>
      </c>
      <c r="E11" s="9">
        <f t="shared" si="1"/>
        <v>484.94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>
      <c r="A12" s="4">
        <v>7.0</v>
      </c>
      <c r="B12" s="4">
        <v>100327.0</v>
      </c>
      <c r="C12" s="4" t="s">
        <v>14</v>
      </c>
      <c r="D12" s="8">
        <v>44.42</v>
      </c>
      <c r="E12" s="9">
        <f t="shared" si="1"/>
        <v>310.94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>
      <c r="A13" s="4">
        <v>5.0</v>
      </c>
      <c r="B13" s="4">
        <v>100395.0</v>
      </c>
      <c r="C13" s="4" t="s">
        <v>15</v>
      </c>
      <c r="D13" s="8">
        <v>91.18</v>
      </c>
      <c r="E13" s="9">
        <f t="shared" si="1"/>
        <v>455.9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>
      <c r="A14" s="4">
        <v>1.0</v>
      </c>
      <c r="B14" s="4">
        <v>200001.0</v>
      </c>
      <c r="C14" s="4" t="s">
        <v>16</v>
      </c>
      <c r="D14" s="8">
        <v>41.93</v>
      </c>
      <c r="E14" s="9">
        <f t="shared" si="1"/>
        <v>41.93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>
      <c r="A15" s="4">
        <v>1.0</v>
      </c>
      <c r="B15" s="4">
        <v>200002.0</v>
      </c>
      <c r="C15" s="4" t="s">
        <v>17</v>
      </c>
      <c r="D15" s="8">
        <v>65.27</v>
      </c>
      <c r="E15" s="9">
        <f t="shared" si="1"/>
        <v>65.27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>
      <c r="A16" s="4">
        <v>1.0</v>
      </c>
      <c r="B16" s="4">
        <v>200143.0</v>
      </c>
      <c r="C16" s="4" t="s">
        <v>18</v>
      </c>
      <c r="D16" s="8">
        <v>31.47</v>
      </c>
      <c r="E16" s="9">
        <f t="shared" si="1"/>
        <v>31.47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>
      <c r="A17" s="4"/>
      <c r="B17" s="4"/>
      <c r="C17" s="4"/>
      <c r="D17" s="4"/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>
      <c r="A18" s="4"/>
      <c r="B18" s="4"/>
      <c r="C18" s="4" t="s">
        <v>19</v>
      </c>
      <c r="D18" s="4"/>
      <c r="E18" s="9">
        <f>SUM(E4:E16)</f>
        <v>4773.19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>
      <c r="A19" s="4"/>
      <c r="B19" s="4"/>
      <c r="C19" s="4" t="s">
        <v>20</v>
      </c>
      <c r="D19" s="12">
        <v>0.2</v>
      </c>
      <c r="E19" s="9">
        <f>D19*E18</f>
        <v>954.638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ht="24.75" customHeight="1">
      <c r="A20" s="5"/>
      <c r="B20" s="5"/>
      <c r="C20" s="5" t="s">
        <v>21</v>
      </c>
      <c r="D20" s="5"/>
      <c r="E20" s="13">
        <f>SUM(E18:E19)</f>
        <v>5727.828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ht="15.75" customHeight="1">
      <c r="A21" s="14" t="s">
        <v>22</v>
      </c>
      <c r="B21" s="4"/>
      <c r="C21" s="4"/>
      <c r="D21" s="4"/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ht="15.75" customHeight="1">
      <c r="A22" s="4"/>
      <c r="B22" s="4"/>
      <c r="C22" s="4"/>
      <c r="D22" s="4"/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</sheetData>
  <mergeCells count="1">
    <mergeCell ref="A1:E1"/>
  </mergeCells>
  <printOptions/>
  <pageMargins bottom="0.75" footer="0.0" header="0.0" left="0.7" right="0.7" top="0.75"/>
  <pageSetup fitToHeight="0"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8.0"/>
    <col customWidth="1" min="2" max="2" width="10.0"/>
    <col customWidth="1" min="3" max="3" width="40.25"/>
    <col customWidth="1" min="4" max="5" width="20.13"/>
    <col customWidth="1" min="6" max="6" width="18.63"/>
    <col customWidth="1" min="7" max="7" width="15.13"/>
    <col customWidth="1" min="8" max="26" width="8.75"/>
  </cols>
  <sheetData>
    <row r="1" ht="39.75" customHeight="1">
      <c r="A1" s="15" t="s">
        <v>23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16"/>
      <c r="B2" s="16"/>
      <c r="C2" s="16"/>
      <c r="D2" s="16"/>
      <c r="E2" s="16"/>
      <c r="F2" s="16"/>
      <c r="G2" s="16"/>
      <c r="H2" s="1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31.5" customHeight="1">
      <c r="A3" s="17" t="s">
        <v>1</v>
      </c>
      <c r="B3" s="17" t="s">
        <v>2</v>
      </c>
      <c r="C3" s="17" t="s">
        <v>3</v>
      </c>
      <c r="D3" s="17" t="s">
        <v>24</v>
      </c>
      <c r="E3" s="17" t="s">
        <v>4</v>
      </c>
      <c r="F3" s="18" t="s">
        <v>5</v>
      </c>
      <c r="G3" s="17" t="s">
        <v>25</v>
      </c>
      <c r="H3" s="17" t="s">
        <v>26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6"/>
      <c r="B4" s="16"/>
      <c r="C4" s="16"/>
      <c r="D4" s="16"/>
      <c r="E4" s="16"/>
      <c r="F4" s="19"/>
      <c r="G4" s="19"/>
      <c r="H4" s="1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20">
        <v>1.0</v>
      </c>
      <c r="B5" s="20">
        <v>100029.0</v>
      </c>
      <c r="C5" s="16" t="s">
        <v>7</v>
      </c>
      <c r="D5" s="16"/>
      <c r="E5" s="21">
        <v>436.57</v>
      </c>
      <c r="F5" s="22">
        <f t="shared" ref="F5:F10" si="1">A5*E5</f>
        <v>436.57</v>
      </c>
      <c r="G5" s="23"/>
      <c r="H5" s="1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20">
        <v>1.0</v>
      </c>
      <c r="B6" s="20">
        <v>100218.0</v>
      </c>
      <c r="C6" s="16" t="s">
        <v>8</v>
      </c>
      <c r="D6" s="16"/>
      <c r="E6" s="8">
        <v>102.85</v>
      </c>
      <c r="F6" s="22">
        <f t="shared" si="1"/>
        <v>102.85</v>
      </c>
      <c r="G6" s="23"/>
      <c r="H6" s="16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20">
        <v>1.0</v>
      </c>
      <c r="B7" s="20">
        <v>100335.0</v>
      </c>
      <c r="C7" s="16" t="s">
        <v>6</v>
      </c>
      <c r="D7" s="16"/>
      <c r="E7" s="8">
        <v>620.84</v>
      </c>
      <c r="F7" s="22">
        <f t="shared" si="1"/>
        <v>620.84</v>
      </c>
      <c r="G7" s="23"/>
      <c r="H7" s="16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20">
        <v>1.0</v>
      </c>
      <c r="B8" s="20">
        <v>200001.0</v>
      </c>
      <c r="C8" s="16" t="s">
        <v>16</v>
      </c>
      <c r="D8" s="16"/>
      <c r="E8" s="8">
        <v>41.93</v>
      </c>
      <c r="F8" s="22">
        <f t="shared" si="1"/>
        <v>41.93</v>
      </c>
      <c r="G8" s="23"/>
      <c r="H8" s="16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20">
        <v>1.0</v>
      </c>
      <c r="B9" s="20">
        <v>200002.0</v>
      </c>
      <c r="C9" s="16" t="s">
        <v>17</v>
      </c>
      <c r="D9" s="16"/>
      <c r="E9" s="8">
        <v>65.27</v>
      </c>
      <c r="F9" s="22">
        <f t="shared" si="1"/>
        <v>65.27</v>
      </c>
      <c r="G9" s="23"/>
      <c r="H9" s="1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20">
        <v>1.0</v>
      </c>
      <c r="B10" s="20">
        <v>200143.0</v>
      </c>
      <c r="C10" s="16" t="s">
        <v>18</v>
      </c>
      <c r="D10" s="16"/>
      <c r="E10" s="8">
        <v>31.47</v>
      </c>
      <c r="F10" s="22">
        <f t="shared" si="1"/>
        <v>31.47</v>
      </c>
      <c r="G10" s="22">
        <f>SUM(F5:F10)</f>
        <v>1298.93</v>
      </c>
      <c r="H10" s="24">
        <f>G10/F76</f>
        <v>0.2267753152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6"/>
      <c r="B11" s="16"/>
      <c r="C11" s="16"/>
      <c r="D11" s="16"/>
      <c r="E11" s="16"/>
      <c r="F11" s="19"/>
      <c r="G11" s="19"/>
      <c r="H11" s="16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25" t="s">
        <v>27</v>
      </c>
      <c r="B12" s="26"/>
      <c r="C12" s="26"/>
      <c r="D12" s="26"/>
      <c r="E12" s="26"/>
      <c r="F12" s="26"/>
      <c r="G12" s="19"/>
      <c r="H12" s="16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20">
        <v>1.0</v>
      </c>
      <c r="B13" s="20">
        <v>100246.0</v>
      </c>
      <c r="C13" s="16" t="s">
        <v>13</v>
      </c>
      <c r="D13" s="16"/>
      <c r="E13" s="8">
        <v>484.94</v>
      </c>
      <c r="F13" s="22">
        <f>A13*E13</f>
        <v>484.94</v>
      </c>
      <c r="G13" s="22">
        <f>F13</f>
        <v>484.94</v>
      </c>
      <c r="H13" s="27">
        <f>G13/F76</f>
        <v>0.08466385513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6"/>
      <c r="B14" s="16"/>
      <c r="C14" s="16"/>
      <c r="D14" s="16"/>
      <c r="E14" s="16"/>
      <c r="F14" s="19"/>
      <c r="G14" s="19"/>
      <c r="H14" s="16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25" t="s">
        <v>28</v>
      </c>
      <c r="B15" s="26"/>
      <c r="C15" s="26"/>
      <c r="D15" s="26"/>
      <c r="E15" s="26"/>
      <c r="F15" s="26"/>
      <c r="G15" s="19"/>
      <c r="H15" s="16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20">
        <v>1.0</v>
      </c>
      <c r="B16" s="20">
        <v>100221.0</v>
      </c>
      <c r="C16" s="16" t="s">
        <v>9</v>
      </c>
      <c r="D16" s="16" t="s">
        <v>29</v>
      </c>
      <c r="E16" s="8">
        <v>86.02</v>
      </c>
      <c r="F16" s="22">
        <f t="shared" ref="F16:F20" si="2">A16*E16</f>
        <v>86.02</v>
      </c>
      <c r="G16" s="23"/>
      <c r="H16" s="16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20">
        <v>1.0</v>
      </c>
      <c r="B17" s="20">
        <v>100225.0</v>
      </c>
      <c r="C17" s="28" t="s">
        <v>11</v>
      </c>
      <c r="D17" s="16"/>
      <c r="E17" s="8">
        <v>80.25</v>
      </c>
      <c r="F17" s="22">
        <f t="shared" si="2"/>
        <v>80.25</v>
      </c>
      <c r="G17" s="23"/>
      <c r="H17" s="16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20">
        <v>1.0</v>
      </c>
      <c r="B18" s="20">
        <v>100239.0</v>
      </c>
      <c r="C18" s="16" t="s">
        <v>12</v>
      </c>
      <c r="D18" s="16"/>
      <c r="E18" s="8">
        <v>74.68</v>
      </c>
      <c r="F18" s="22">
        <f t="shared" si="2"/>
        <v>74.68</v>
      </c>
      <c r="G18" s="23"/>
      <c r="H18" s="16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20">
        <v>3.0</v>
      </c>
      <c r="B19" s="20">
        <v>100327.0</v>
      </c>
      <c r="C19" s="16" t="s">
        <v>14</v>
      </c>
      <c r="D19" s="16"/>
      <c r="E19" s="8">
        <v>44.42</v>
      </c>
      <c r="F19" s="22">
        <f t="shared" si="2"/>
        <v>133.26</v>
      </c>
      <c r="G19" s="23"/>
      <c r="H19" s="16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20">
        <v>1.0</v>
      </c>
      <c r="B20" s="20">
        <v>100422.0</v>
      </c>
      <c r="C20" s="16" t="s">
        <v>10</v>
      </c>
      <c r="D20" s="16"/>
      <c r="E20" s="11">
        <v>92.87</v>
      </c>
      <c r="F20" s="22">
        <f t="shared" si="2"/>
        <v>92.87</v>
      </c>
      <c r="G20" s="22">
        <f>SUM(F16:F20)</f>
        <v>467.08</v>
      </c>
      <c r="H20" s="27">
        <f>G20/F76</f>
        <v>0.08154574474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16"/>
      <c r="B21" s="16"/>
      <c r="C21" s="16"/>
      <c r="D21" s="16"/>
      <c r="E21" s="16"/>
      <c r="F21" s="19"/>
      <c r="G21" s="19"/>
      <c r="H21" s="16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25" t="s">
        <v>30</v>
      </c>
      <c r="B22" s="26"/>
      <c r="C22" s="26"/>
      <c r="D22" s="26"/>
      <c r="E22" s="26"/>
      <c r="F22" s="26"/>
      <c r="G22" s="19"/>
      <c r="H22" s="16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20">
        <v>1.0</v>
      </c>
      <c r="B23" s="16"/>
      <c r="C23" s="16" t="s">
        <v>31</v>
      </c>
      <c r="D23" s="16" t="s">
        <v>32</v>
      </c>
      <c r="E23" s="16"/>
      <c r="F23" s="19"/>
      <c r="G23" s="19"/>
      <c r="H23" s="16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20">
        <v>1.0</v>
      </c>
      <c r="B24" s="16"/>
      <c r="C24" s="16" t="s">
        <v>33</v>
      </c>
      <c r="D24" s="16"/>
      <c r="E24" s="16"/>
      <c r="F24" s="19"/>
      <c r="G24" s="19"/>
      <c r="H24" s="16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20">
        <v>1.0</v>
      </c>
      <c r="B25" s="20">
        <v>100221.0</v>
      </c>
      <c r="C25" s="16" t="s">
        <v>9</v>
      </c>
      <c r="D25" s="16" t="s">
        <v>29</v>
      </c>
      <c r="E25" s="8">
        <v>86.02</v>
      </c>
      <c r="F25" s="22">
        <f t="shared" ref="F25:F28" si="3">A25*E25</f>
        <v>86.02</v>
      </c>
      <c r="G25" s="23"/>
      <c r="H25" s="16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20">
        <v>1.0</v>
      </c>
      <c r="B26" s="20">
        <v>100225.0</v>
      </c>
      <c r="C26" s="16" t="s">
        <v>11</v>
      </c>
      <c r="D26" s="16"/>
      <c r="E26" s="8">
        <v>80.25</v>
      </c>
      <c r="F26" s="22">
        <f t="shared" si="3"/>
        <v>80.25</v>
      </c>
      <c r="G26" s="23"/>
      <c r="H26" s="16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20">
        <v>1.0</v>
      </c>
      <c r="B27" s="20">
        <v>100395.0</v>
      </c>
      <c r="C27" s="16" t="s">
        <v>15</v>
      </c>
      <c r="D27" s="16"/>
      <c r="E27" s="8">
        <v>91.18</v>
      </c>
      <c r="F27" s="22">
        <f t="shared" si="3"/>
        <v>91.18</v>
      </c>
      <c r="G27" s="23"/>
      <c r="H27" s="16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20">
        <v>1.0</v>
      </c>
      <c r="B28" s="20">
        <v>100422.0</v>
      </c>
      <c r="C28" s="16" t="s">
        <v>10</v>
      </c>
      <c r="D28" s="16" t="s">
        <v>34</v>
      </c>
      <c r="E28" s="11">
        <v>92.87</v>
      </c>
      <c r="F28" s="22">
        <f t="shared" si="3"/>
        <v>92.87</v>
      </c>
      <c r="G28" s="22">
        <f>SUM(F25:F28)</f>
        <v>350.32</v>
      </c>
      <c r="H28" s="27">
        <f>G28/F76</f>
        <v>0.06116105442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16"/>
      <c r="B29" s="16"/>
      <c r="C29" s="16"/>
      <c r="D29" s="16"/>
      <c r="E29" s="16"/>
      <c r="F29" s="19"/>
      <c r="G29" s="19"/>
      <c r="H29" s="16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25" t="s">
        <v>35</v>
      </c>
      <c r="B30" s="26"/>
      <c r="C30" s="26"/>
      <c r="D30" s="26"/>
      <c r="E30" s="26"/>
      <c r="F30" s="26"/>
      <c r="G30" s="19"/>
      <c r="H30" s="16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20">
        <v>1.0</v>
      </c>
      <c r="B31" s="16"/>
      <c r="C31" s="16" t="s">
        <v>31</v>
      </c>
      <c r="D31" s="16" t="s">
        <v>32</v>
      </c>
      <c r="E31" s="16"/>
      <c r="F31" s="19"/>
      <c r="G31" s="19"/>
      <c r="H31" s="16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20">
        <v>1.0</v>
      </c>
      <c r="B32" s="16"/>
      <c r="C32" s="16" t="s">
        <v>33</v>
      </c>
      <c r="D32" s="16"/>
      <c r="E32" s="16"/>
      <c r="F32" s="19"/>
      <c r="G32" s="19"/>
      <c r="H32" s="16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20">
        <v>1.0</v>
      </c>
      <c r="B33" s="20">
        <v>100221.0</v>
      </c>
      <c r="C33" s="16" t="s">
        <v>9</v>
      </c>
      <c r="D33" s="16" t="s">
        <v>29</v>
      </c>
      <c r="E33" s="8">
        <v>86.02</v>
      </c>
      <c r="F33" s="22">
        <f t="shared" ref="F33:F36" si="4">A33*E33</f>
        <v>86.02</v>
      </c>
      <c r="G33" s="23"/>
      <c r="H33" s="16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20">
        <v>1.0</v>
      </c>
      <c r="B34" s="20">
        <v>100225.0</v>
      </c>
      <c r="C34" s="16" t="s">
        <v>11</v>
      </c>
      <c r="D34" s="16"/>
      <c r="E34" s="8">
        <v>80.25</v>
      </c>
      <c r="F34" s="22">
        <f t="shared" si="4"/>
        <v>80.25</v>
      </c>
      <c r="G34" s="23"/>
      <c r="H34" s="16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20">
        <v>1.0</v>
      </c>
      <c r="B35" s="20">
        <v>100395.0</v>
      </c>
      <c r="C35" s="16" t="s">
        <v>15</v>
      </c>
      <c r="D35" s="16"/>
      <c r="E35" s="8">
        <v>91.18</v>
      </c>
      <c r="F35" s="22">
        <f t="shared" si="4"/>
        <v>91.18</v>
      </c>
      <c r="G35" s="23"/>
      <c r="H35" s="1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20">
        <v>1.0</v>
      </c>
      <c r="B36" s="20">
        <v>100422.0</v>
      </c>
      <c r="C36" s="16" t="s">
        <v>10</v>
      </c>
      <c r="D36" s="16" t="s">
        <v>34</v>
      </c>
      <c r="E36" s="11">
        <v>92.87</v>
      </c>
      <c r="F36" s="22">
        <f t="shared" si="4"/>
        <v>92.87</v>
      </c>
      <c r="G36" s="22">
        <f>SUM(F33:F36)</f>
        <v>350.32</v>
      </c>
      <c r="H36" s="27">
        <v>0.06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16"/>
      <c r="B37" s="16"/>
      <c r="C37" s="16"/>
      <c r="D37" s="16"/>
      <c r="E37" s="16"/>
      <c r="F37" s="19"/>
      <c r="G37" s="19"/>
      <c r="H37" s="16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25" t="s">
        <v>36</v>
      </c>
      <c r="B38" s="26"/>
      <c r="C38" s="26"/>
      <c r="D38" s="26"/>
      <c r="E38" s="26"/>
      <c r="F38" s="26"/>
      <c r="G38" s="19"/>
      <c r="H38" s="16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20">
        <v>1.0</v>
      </c>
      <c r="B39" s="16"/>
      <c r="C39" s="16" t="s">
        <v>31</v>
      </c>
      <c r="D39" s="16"/>
      <c r="E39" s="16"/>
      <c r="F39" s="19"/>
      <c r="G39" s="19"/>
      <c r="H39" s="16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20">
        <v>1.0</v>
      </c>
      <c r="B40" s="20">
        <v>100221.0</v>
      </c>
      <c r="C40" s="16" t="s">
        <v>9</v>
      </c>
      <c r="D40" s="16" t="s">
        <v>29</v>
      </c>
      <c r="E40" s="8">
        <v>86.02</v>
      </c>
      <c r="F40" s="22">
        <f t="shared" ref="F40:F41" si="5">A40*E40</f>
        <v>86.02</v>
      </c>
      <c r="G40" s="23"/>
      <c r="H40" s="16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20">
        <v>1.0</v>
      </c>
      <c r="B41" s="20">
        <v>100422.0</v>
      </c>
      <c r="C41" s="16" t="s">
        <v>10</v>
      </c>
      <c r="D41" s="16"/>
      <c r="E41" s="11">
        <v>92.87</v>
      </c>
      <c r="F41" s="22">
        <f t="shared" si="5"/>
        <v>92.87</v>
      </c>
      <c r="G41" s="22">
        <f>SUM(F40:F41)</f>
        <v>178.89</v>
      </c>
      <c r="H41" s="27">
        <f>G41/F76</f>
        <v>0.03123173391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16"/>
      <c r="B42" s="16"/>
      <c r="C42" s="16"/>
      <c r="D42" s="16"/>
      <c r="E42" s="16"/>
      <c r="F42" s="19"/>
      <c r="G42" s="19"/>
      <c r="H42" s="16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25" t="s">
        <v>37</v>
      </c>
      <c r="B43" s="26"/>
      <c r="C43" s="26"/>
      <c r="D43" s="26"/>
      <c r="E43" s="26"/>
      <c r="F43" s="26"/>
      <c r="G43" s="19"/>
      <c r="H43" s="16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20">
        <v>1.0</v>
      </c>
      <c r="B44" s="20">
        <v>100221.0</v>
      </c>
      <c r="C44" s="16" t="s">
        <v>9</v>
      </c>
      <c r="D44" s="16" t="s">
        <v>29</v>
      </c>
      <c r="E44" s="8">
        <v>86.02</v>
      </c>
      <c r="F44" s="22">
        <f t="shared" ref="F44:F48" si="6">A44*E44</f>
        <v>86.02</v>
      </c>
      <c r="G44" s="23"/>
      <c r="H44" s="16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20">
        <v>1.0</v>
      </c>
      <c r="B45" s="20">
        <v>100225.0</v>
      </c>
      <c r="C45" s="28" t="s">
        <v>11</v>
      </c>
      <c r="D45" s="16"/>
      <c r="E45" s="8">
        <v>80.25</v>
      </c>
      <c r="F45" s="22">
        <f t="shared" si="6"/>
        <v>80.25</v>
      </c>
      <c r="G45" s="23"/>
      <c r="H45" s="16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20">
        <v>1.0</v>
      </c>
      <c r="B46" s="20">
        <v>100239.0</v>
      </c>
      <c r="C46" s="16" t="s">
        <v>12</v>
      </c>
      <c r="D46" s="16"/>
      <c r="E46" s="8">
        <v>74.68</v>
      </c>
      <c r="F46" s="22">
        <f t="shared" si="6"/>
        <v>74.68</v>
      </c>
      <c r="G46" s="23"/>
      <c r="H46" s="16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20">
        <v>4.0</v>
      </c>
      <c r="B47" s="20">
        <v>100327.0</v>
      </c>
      <c r="C47" s="16" t="s">
        <v>14</v>
      </c>
      <c r="D47" s="16"/>
      <c r="E47" s="8">
        <v>44.42</v>
      </c>
      <c r="F47" s="22">
        <f t="shared" si="6"/>
        <v>177.68</v>
      </c>
      <c r="G47" s="23"/>
      <c r="H47" s="16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20">
        <v>1.0</v>
      </c>
      <c r="B48" s="20">
        <v>100422.0</v>
      </c>
      <c r="C48" s="16" t="s">
        <v>10</v>
      </c>
      <c r="D48" s="16" t="s">
        <v>34</v>
      </c>
      <c r="E48" s="11">
        <v>92.87</v>
      </c>
      <c r="F48" s="22">
        <f t="shared" si="6"/>
        <v>92.87</v>
      </c>
      <c r="G48" s="22">
        <f>SUM(F44:F48)</f>
        <v>511.5</v>
      </c>
      <c r="H48" s="27">
        <f>G48/F76</f>
        <v>0.08930086588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16"/>
      <c r="B49" s="16"/>
      <c r="C49" s="16"/>
      <c r="D49" s="16"/>
      <c r="E49" s="16"/>
      <c r="F49" s="19"/>
      <c r="G49" s="19"/>
      <c r="H49" s="16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25" t="s">
        <v>38</v>
      </c>
      <c r="B50" s="26"/>
      <c r="C50" s="26"/>
      <c r="D50" s="26"/>
      <c r="E50" s="26"/>
      <c r="F50" s="26"/>
      <c r="G50" s="19"/>
      <c r="H50" s="16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20">
        <v>2.0</v>
      </c>
      <c r="B51" s="16"/>
      <c r="C51" s="16" t="s">
        <v>31</v>
      </c>
      <c r="D51" s="16" t="s">
        <v>32</v>
      </c>
      <c r="E51" s="16"/>
      <c r="F51" s="19"/>
      <c r="G51" s="19"/>
      <c r="H51" s="16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20">
        <v>1.0</v>
      </c>
      <c r="B52" s="20">
        <v>100221.0</v>
      </c>
      <c r="C52" s="16" t="s">
        <v>9</v>
      </c>
      <c r="D52" s="16"/>
      <c r="E52" s="8">
        <v>86.02</v>
      </c>
      <c r="F52" s="22">
        <f t="shared" ref="F52:F55" si="7">A52*E52</f>
        <v>86.02</v>
      </c>
      <c r="G52" s="23"/>
      <c r="H52" s="16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20">
        <v>1.0</v>
      </c>
      <c r="B53" s="20">
        <v>100225.0</v>
      </c>
      <c r="C53" s="16" t="s">
        <v>11</v>
      </c>
      <c r="D53" s="16"/>
      <c r="E53" s="8">
        <v>80.25</v>
      </c>
      <c r="F53" s="22">
        <f t="shared" si="7"/>
        <v>80.25</v>
      </c>
      <c r="G53" s="23"/>
      <c r="H53" s="16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20">
        <v>1.0</v>
      </c>
      <c r="B54" s="20">
        <v>100395.0</v>
      </c>
      <c r="C54" s="16" t="s">
        <v>15</v>
      </c>
      <c r="D54" s="16"/>
      <c r="E54" s="8">
        <v>91.18</v>
      </c>
      <c r="F54" s="22">
        <f t="shared" si="7"/>
        <v>91.18</v>
      </c>
      <c r="G54" s="23"/>
      <c r="H54" s="16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24.75" customHeight="1">
      <c r="A55" s="20">
        <v>1.0</v>
      </c>
      <c r="B55" s="20">
        <v>100422.0</v>
      </c>
      <c r="C55" s="16" t="s">
        <v>10</v>
      </c>
      <c r="D55" s="16" t="s">
        <v>34</v>
      </c>
      <c r="E55" s="11">
        <v>92.87</v>
      </c>
      <c r="F55" s="22">
        <f t="shared" si="7"/>
        <v>92.87</v>
      </c>
      <c r="G55" s="22">
        <f>SUM(F52:F56)</f>
        <v>350.32</v>
      </c>
      <c r="H55" s="27">
        <v>0.06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16"/>
      <c r="B56" s="16"/>
      <c r="C56" s="16"/>
      <c r="D56" s="16"/>
      <c r="E56" s="16"/>
      <c r="F56" s="16"/>
      <c r="G56" s="16"/>
      <c r="H56" s="16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18" t="s">
        <v>39</v>
      </c>
      <c r="B57" s="26"/>
      <c r="C57" s="26"/>
      <c r="D57" s="26"/>
      <c r="E57" s="26"/>
      <c r="F57" s="26"/>
      <c r="G57" s="16"/>
      <c r="H57" s="16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20">
        <v>1.0</v>
      </c>
      <c r="B58" s="16"/>
      <c r="C58" s="16" t="s">
        <v>31</v>
      </c>
      <c r="D58" s="16" t="s">
        <v>32</v>
      </c>
      <c r="E58" s="16"/>
      <c r="F58" s="16"/>
      <c r="G58" s="16"/>
      <c r="H58" s="16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20">
        <v>1.0</v>
      </c>
      <c r="B59" s="16"/>
      <c r="C59" s="16" t="s">
        <v>33</v>
      </c>
      <c r="D59" s="16"/>
      <c r="E59" s="16"/>
      <c r="F59" s="16"/>
      <c r="G59" s="16"/>
      <c r="H59" s="16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20">
        <v>1.0</v>
      </c>
      <c r="B60" s="20">
        <v>100221.0</v>
      </c>
      <c r="C60" s="16" t="s">
        <v>9</v>
      </c>
      <c r="D60" s="16" t="s">
        <v>29</v>
      </c>
      <c r="E60" s="8">
        <v>86.02</v>
      </c>
      <c r="F60" s="22">
        <f t="shared" ref="F60:F63" si="8">A60*E60</f>
        <v>86.02</v>
      </c>
      <c r="G60" s="23"/>
      <c r="H60" s="16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20">
        <v>1.0</v>
      </c>
      <c r="B61" s="20">
        <v>100225.0</v>
      </c>
      <c r="C61" s="16" t="s">
        <v>11</v>
      </c>
      <c r="D61" s="16"/>
      <c r="E61" s="8">
        <v>80.25</v>
      </c>
      <c r="F61" s="22">
        <f t="shared" si="8"/>
        <v>80.25</v>
      </c>
      <c r="G61" s="23"/>
      <c r="H61" s="16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20">
        <v>1.0</v>
      </c>
      <c r="B62" s="20">
        <v>100395.0</v>
      </c>
      <c r="C62" s="16" t="s">
        <v>15</v>
      </c>
      <c r="D62" s="16"/>
      <c r="E62" s="8">
        <v>91.18</v>
      </c>
      <c r="F62" s="22">
        <f t="shared" si="8"/>
        <v>91.18</v>
      </c>
      <c r="G62" s="23"/>
      <c r="H62" s="16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20">
        <v>1.0</v>
      </c>
      <c r="B63" s="20">
        <v>100422.0</v>
      </c>
      <c r="C63" s="16" t="s">
        <v>10</v>
      </c>
      <c r="D63" s="16" t="s">
        <v>34</v>
      </c>
      <c r="E63" s="11">
        <v>92.87</v>
      </c>
      <c r="F63" s="22">
        <f t="shared" si="8"/>
        <v>92.87</v>
      </c>
      <c r="G63" s="22">
        <f>SUM(F60:F64)</f>
        <v>350.32</v>
      </c>
      <c r="H63" s="27">
        <v>0.06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16"/>
      <c r="B64" s="16"/>
      <c r="C64" s="16"/>
      <c r="D64" s="16"/>
      <c r="E64" s="16"/>
      <c r="F64" s="16"/>
      <c r="G64" s="16"/>
      <c r="H64" s="16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18" t="s">
        <v>40</v>
      </c>
      <c r="B65" s="26"/>
      <c r="C65" s="26"/>
      <c r="D65" s="26"/>
      <c r="E65" s="26"/>
      <c r="F65" s="26"/>
      <c r="G65" s="16"/>
      <c r="H65" s="16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20">
        <v>1.0</v>
      </c>
      <c r="B66" s="16"/>
      <c r="C66" s="16" t="s">
        <v>41</v>
      </c>
      <c r="D66" s="16" t="s">
        <v>32</v>
      </c>
      <c r="E66" s="16"/>
      <c r="F66" s="16"/>
      <c r="G66" s="16"/>
      <c r="H66" s="16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20">
        <v>1.0</v>
      </c>
      <c r="B67" s="16"/>
      <c r="C67" s="16" t="s">
        <v>42</v>
      </c>
      <c r="D67" s="16"/>
      <c r="E67" s="16"/>
      <c r="F67" s="16"/>
      <c r="G67" s="16"/>
      <c r="H67" s="16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20">
        <v>1.0</v>
      </c>
      <c r="B68" s="20">
        <v>100221.0</v>
      </c>
      <c r="C68" s="16" t="s">
        <v>9</v>
      </c>
      <c r="D68" s="16" t="s">
        <v>29</v>
      </c>
      <c r="E68" s="8">
        <v>86.02</v>
      </c>
      <c r="F68" s="22">
        <f t="shared" ref="F68:F71" si="9">A68*E68</f>
        <v>86.02</v>
      </c>
      <c r="G68" s="23"/>
      <c r="H68" s="16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20">
        <v>2.0</v>
      </c>
      <c r="B69" s="20">
        <v>100225.0</v>
      </c>
      <c r="C69" s="16" t="s">
        <v>11</v>
      </c>
      <c r="D69" s="16"/>
      <c r="E69" s="8">
        <v>80.25</v>
      </c>
      <c r="F69" s="22">
        <f t="shared" si="9"/>
        <v>160.5</v>
      </c>
      <c r="G69" s="23"/>
      <c r="H69" s="16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20">
        <v>1.0</v>
      </c>
      <c r="B70" s="20">
        <v>100422.0</v>
      </c>
      <c r="C70" s="16" t="s">
        <v>10</v>
      </c>
      <c r="D70" s="16" t="s">
        <v>34</v>
      </c>
      <c r="E70" s="11">
        <v>92.87</v>
      </c>
      <c r="F70" s="22">
        <f t="shared" si="9"/>
        <v>92.87</v>
      </c>
      <c r="G70" s="23"/>
      <c r="H70" s="16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20">
        <v>1.0</v>
      </c>
      <c r="B71" s="20">
        <v>100395.0</v>
      </c>
      <c r="C71" s="16" t="s">
        <v>15</v>
      </c>
      <c r="D71" s="16"/>
      <c r="E71" s="8">
        <v>91.18</v>
      </c>
      <c r="F71" s="22">
        <f t="shared" si="9"/>
        <v>91.18</v>
      </c>
      <c r="G71" s="22">
        <f>SUM(F68:F71)</f>
        <v>430.57</v>
      </c>
      <c r="H71" s="27">
        <f>G71/F76</f>
        <v>0.07517160082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16"/>
      <c r="B72" s="16"/>
      <c r="C72" s="16"/>
      <c r="D72" s="16"/>
      <c r="E72" s="16"/>
      <c r="F72" s="16"/>
      <c r="G72" s="16"/>
      <c r="H72" s="16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16"/>
      <c r="B73" s="16"/>
      <c r="C73" s="16"/>
      <c r="D73" s="16"/>
      <c r="E73" s="16"/>
      <c r="F73" s="16"/>
      <c r="G73" s="16"/>
      <c r="H73" s="16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16"/>
      <c r="B74" s="16"/>
      <c r="C74" s="16" t="s">
        <v>19</v>
      </c>
      <c r="D74" s="16"/>
      <c r="E74" s="16"/>
      <c r="F74" s="22">
        <f>G10+G13+G20+G28+G36+G41+G48+G55+G63+G71</f>
        <v>4773.19</v>
      </c>
      <c r="G74" s="16"/>
      <c r="H74" s="16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16"/>
      <c r="B75" s="16"/>
      <c r="C75" s="16" t="s">
        <v>20</v>
      </c>
      <c r="D75" s="16"/>
      <c r="E75" s="27">
        <v>0.2</v>
      </c>
      <c r="F75" s="22">
        <f>E75*F74</f>
        <v>954.638</v>
      </c>
      <c r="G75" s="16"/>
      <c r="H75" s="16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29"/>
      <c r="B76" s="17"/>
      <c r="C76" s="17" t="s">
        <v>21</v>
      </c>
      <c r="D76" s="17"/>
      <c r="E76" s="17"/>
      <c r="F76" s="30">
        <f>SUM(F74:F75)</f>
        <v>5727.828</v>
      </c>
      <c r="G76" s="17"/>
      <c r="H76" s="17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1" t="s">
        <v>22</v>
      </c>
      <c r="B77" s="16"/>
      <c r="C77" s="16"/>
      <c r="D77" s="16"/>
      <c r="E77" s="16"/>
      <c r="F77" s="16"/>
      <c r="G77" s="16"/>
      <c r="H77" s="16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0">
    <mergeCell ref="A50:F50"/>
    <mergeCell ref="A57:F57"/>
    <mergeCell ref="A65:F65"/>
    <mergeCell ref="A1:H1"/>
    <mergeCell ref="A12:F12"/>
    <mergeCell ref="A15:F15"/>
    <mergeCell ref="A22:F22"/>
    <mergeCell ref="A30:F30"/>
    <mergeCell ref="A38:F38"/>
    <mergeCell ref="A43:F43"/>
  </mergeCells>
  <printOptions/>
  <pageMargins bottom="0.75" footer="0.0" header="0.0" left="0.7" right="0.7" top="0.75"/>
  <pageSetup fitToHeight="0"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26" width="14.38"/>
  </cols>
  <sheetData>
    <row r="1">
      <c r="A1" s="15" t="s">
        <v>43</v>
      </c>
      <c r="B1" s="2"/>
      <c r="C1" s="2"/>
      <c r="D1" s="2"/>
      <c r="E1" s="2"/>
      <c r="F1" s="2"/>
      <c r="G1" s="2"/>
    </row>
    <row r="2">
      <c r="A2" s="16"/>
      <c r="B2" s="16"/>
      <c r="C2" s="16"/>
      <c r="D2" s="16"/>
      <c r="E2" s="16"/>
      <c r="F2" s="16"/>
      <c r="G2" s="16"/>
    </row>
    <row r="3">
      <c r="A3" s="17" t="s">
        <v>1</v>
      </c>
      <c r="B3" s="17" t="s">
        <v>2</v>
      </c>
      <c r="C3" s="17" t="s">
        <v>3</v>
      </c>
      <c r="D3" s="17" t="s">
        <v>4</v>
      </c>
      <c r="E3" s="18" t="s">
        <v>5</v>
      </c>
      <c r="F3" s="17" t="s">
        <v>44</v>
      </c>
      <c r="G3" s="17" t="s">
        <v>26</v>
      </c>
    </row>
    <row r="4">
      <c r="A4" s="16"/>
      <c r="B4" s="16"/>
      <c r="C4" s="16"/>
      <c r="D4" s="16"/>
      <c r="E4" s="16"/>
      <c r="F4" s="16"/>
      <c r="G4" s="16"/>
    </row>
    <row r="5">
      <c r="A5" s="18" t="s">
        <v>45</v>
      </c>
      <c r="B5" s="26"/>
      <c r="C5" s="26"/>
      <c r="D5" s="26"/>
      <c r="E5" s="26"/>
      <c r="F5" s="16"/>
      <c r="G5" s="16"/>
    </row>
    <row r="6">
      <c r="A6" s="20">
        <v>1.0</v>
      </c>
      <c r="B6" s="20">
        <v>100029.0</v>
      </c>
      <c r="C6" s="16" t="s">
        <v>7</v>
      </c>
      <c r="D6" s="8">
        <v>436.57</v>
      </c>
      <c r="E6" s="22">
        <f t="shared" ref="E6:E11" si="1">A6*D6</f>
        <v>436.57</v>
      </c>
      <c r="F6" s="23"/>
      <c r="G6" s="16"/>
    </row>
    <row r="7">
      <c r="A7" s="20">
        <v>1.0</v>
      </c>
      <c r="B7" s="20">
        <v>100218.0</v>
      </c>
      <c r="C7" s="16" t="s">
        <v>8</v>
      </c>
      <c r="D7" s="8">
        <v>102.85</v>
      </c>
      <c r="E7" s="22">
        <f t="shared" si="1"/>
        <v>102.85</v>
      </c>
      <c r="F7" s="23"/>
      <c r="G7" s="16"/>
    </row>
    <row r="8">
      <c r="A8" s="20">
        <v>1.0</v>
      </c>
      <c r="B8" s="20">
        <v>100335.0</v>
      </c>
      <c r="C8" s="16" t="s">
        <v>6</v>
      </c>
      <c r="D8" s="8">
        <v>620.84</v>
      </c>
      <c r="E8" s="22">
        <f t="shared" si="1"/>
        <v>620.84</v>
      </c>
      <c r="F8" s="23"/>
      <c r="G8" s="16"/>
    </row>
    <row r="9">
      <c r="A9" s="20">
        <v>1.0</v>
      </c>
      <c r="B9" s="20">
        <v>200001.0</v>
      </c>
      <c r="C9" s="16" t="s">
        <v>16</v>
      </c>
      <c r="D9" s="8">
        <v>41.93</v>
      </c>
      <c r="E9" s="22">
        <f t="shared" si="1"/>
        <v>41.93</v>
      </c>
      <c r="F9" s="23"/>
      <c r="G9" s="16"/>
    </row>
    <row r="10">
      <c r="A10" s="20">
        <v>1.0</v>
      </c>
      <c r="B10" s="20">
        <v>200002.0</v>
      </c>
      <c r="C10" s="32" t="s">
        <v>17</v>
      </c>
      <c r="D10" s="8">
        <v>65.27</v>
      </c>
      <c r="E10" s="22">
        <f t="shared" si="1"/>
        <v>65.27</v>
      </c>
      <c r="F10" s="23"/>
      <c r="G10" s="16"/>
    </row>
    <row r="11">
      <c r="A11" s="20">
        <v>1.0</v>
      </c>
      <c r="B11" s="20">
        <v>200143.0</v>
      </c>
      <c r="C11" s="32" t="s">
        <v>18</v>
      </c>
      <c r="D11" s="8">
        <v>31.47</v>
      </c>
      <c r="E11" s="22">
        <f t="shared" si="1"/>
        <v>31.47</v>
      </c>
      <c r="F11" s="22">
        <f>SUM(E6:E11)</f>
        <v>1298.93</v>
      </c>
      <c r="G11" s="27">
        <f>F11/E40</f>
        <v>0.2267753152</v>
      </c>
    </row>
    <row r="12">
      <c r="A12" s="16"/>
      <c r="B12" s="16"/>
      <c r="C12" s="16"/>
      <c r="D12" s="16"/>
      <c r="E12" s="16"/>
      <c r="F12" s="16"/>
      <c r="G12" s="16"/>
    </row>
    <row r="13">
      <c r="A13" s="18" t="s">
        <v>46</v>
      </c>
      <c r="B13" s="26"/>
      <c r="C13" s="26"/>
      <c r="D13" s="26"/>
      <c r="E13" s="26"/>
      <c r="F13" s="16"/>
      <c r="G13" s="16"/>
    </row>
    <row r="14">
      <c r="A14" s="20">
        <v>8.0</v>
      </c>
      <c r="B14" s="20">
        <v>100221.0</v>
      </c>
      <c r="C14" s="16" t="s">
        <v>9</v>
      </c>
      <c r="D14" s="8">
        <v>86.02</v>
      </c>
      <c r="E14" s="22">
        <f>A14*D14</f>
        <v>688.16</v>
      </c>
      <c r="F14" s="23"/>
      <c r="G14" s="16"/>
    </row>
    <row r="15">
      <c r="A15" s="33">
        <v>1.0</v>
      </c>
      <c r="B15" s="33">
        <v>100461.0</v>
      </c>
      <c r="C15" s="34" t="s">
        <v>47</v>
      </c>
      <c r="D15" s="35">
        <f>2351.63*1.039</f>
        <v>2443.34357</v>
      </c>
      <c r="E15" s="23"/>
      <c r="F15" s="23"/>
      <c r="G15" s="16"/>
    </row>
    <row r="16">
      <c r="A16" s="33">
        <v>1.0</v>
      </c>
      <c r="B16" s="33">
        <v>100340.0</v>
      </c>
      <c r="C16" s="34" t="s">
        <v>48</v>
      </c>
      <c r="D16" s="35">
        <f>3176.62*1.039</f>
        <v>3300.50818</v>
      </c>
      <c r="E16" s="23"/>
      <c r="F16" s="23"/>
      <c r="G16" s="16"/>
    </row>
    <row r="17">
      <c r="A17" s="33">
        <v>1.0</v>
      </c>
      <c r="B17" s="33">
        <v>100341.0</v>
      </c>
      <c r="C17" s="34" t="s">
        <v>49</v>
      </c>
      <c r="D17" s="35">
        <f>4476.62*1.039</f>
        <v>4651.20818</v>
      </c>
      <c r="E17" s="23"/>
      <c r="F17" s="22">
        <f>E14</f>
        <v>688.16</v>
      </c>
      <c r="G17" s="27">
        <f>F17/E40</f>
        <v>0.1201432725</v>
      </c>
    </row>
    <row r="18">
      <c r="A18" s="16"/>
      <c r="B18" s="16"/>
      <c r="C18" s="16"/>
      <c r="D18" s="16"/>
      <c r="E18" s="16"/>
      <c r="F18" s="16"/>
      <c r="G18" s="16"/>
    </row>
    <row r="19">
      <c r="A19" s="18" t="s">
        <v>50</v>
      </c>
      <c r="B19" s="26"/>
      <c r="C19" s="26"/>
      <c r="D19" s="26"/>
      <c r="E19" s="26"/>
      <c r="F19" s="16"/>
      <c r="G19" s="16"/>
    </row>
    <row r="20">
      <c r="A20" s="20">
        <v>5.0</v>
      </c>
      <c r="B20" s="20">
        <v>100395.0</v>
      </c>
      <c r="C20" s="16" t="s">
        <v>15</v>
      </c>
      <c r="D20" s="8">
        <v>91.18</v>
      </c>
      <c r="E20" s="22">
        <f>A20*D20</f>
        <v>455.9</v>
      </c>
      <c r="F20" s="22">
        <f>E20</f>
        <v>455.9</v>
      </c>
      <c r="G20" s="27">
        <f>F20/E40</f>
        <v>0.07959387049</v>
      </c>
    </row>
    <row r="21">
      <c r="A21" s="16"/>
      <c r="B21" s="16"/>
      <c r="C21" s="16"/>
      <c r="D21" s="16"/>
      <c r="E21" s="16"/>
      <c r="F21" s="16"/>
      <c r="G21" s="16"/>
    </row>
    <row r="22">
      <c r="A22" s="18" t="s">
        <v>51</v>
      </c>
      <c r="B22" s="26"/>
      <c r="C22" s="26"/>
      <c r="D22" s="26"/>
      <c r="E22" s="26"/>
      <c r="F22" s="16"/>
      <c r="G22" s="16"/>
    </row>
    <row r="23">
      <c r="A23" s="20">
        <v>8.0</v>
      </c>
      <c r="B23" s="20">
        <v>100225.0</v>
      </c>
      <c r="C23" s="16" t="s">
        <v>11</v>
      </c>
      <c r="D23" s="8">
        <v>80.25</v>
      </c>
      <c r="E23" s="22">
        <f>A23*D23</f>
        <v>642</v>
      </c>
      <c r="F23" s="22">
        <f>E23</f>
        <v>642</v>
      </c>
      <c r="G23" s="27">
        <f>F23/E40</f>
        <v>0.1120843712</v>
      </c>
    </row>
    <row r="24">
      <c r="A24" s="16"/>
      <c r="B24" s="16"/>
      <c r="C24" s="16"/>
      <c r="D24" s="16"/>
      <c r="E24" s="16"/>
      <c r="F24" s="16"/>
      <c r="G24" s="16"/>
    </row>
    <row r="25">
      <c r="A25" s="18" t="s">
        <v>52</v>
      </c>
      <c r="B25" s="26"/>
      <c r="C25" s="26"/>
      <c r="D25" s="26"/>
      <c r="E25" s="26"/>
      <c r="F25" s="16"/>
      <c r="G25" s="16"/>
    </row>
    <row r="26">
      <c r="A26" s="20">
        <v>8.0</v>
      </c>
      <c r="B26" s="20">
        <v>100422.0</v>
      </c>
      <c r="C26" s="16" t="s">
        <v>10</v>
      </c>
      <c r="D26" s="11">
        <v>92.87</v>
      </c>
      <c r="E26" s="22">
        <f>A26*D26</f>
        <v>742.96</v>
      </c>
      <c r="F26" s="22">
        <f>E26</f>
        <v>742.96</v>
      </c>
      <c r="G26" s="27">
        <f>F26/E40</f>
        <v>0.1297105989</v>
      </c>
    </row>
    <row r="27">
      <c r="A27" s="16"/>
      <c r="B27" s="16"/>
      <c r="C27" s="16"/>
      <c r="D27" s="16"/>
      <c r="E27" s="16"/>
      <c r="F27" s="16"/>
      <c r="G27" s="16"/>
    </row>
    <row r="28">
      <c r="A28" s="18" t="s">
        <v>53</v>
      </c>
      <c r="B28" s="26"/>
      <c r="C28" s="26"/>
      <c r="D28" s="26"/>
      <c r="E28" s="26"/>
      <c r="F28" s="16"/>
      <c r="G28" s="16"/>
    </row>
    <row r="29">
      <c r="A29" s="20">
        <v>7.0</v>
      </c>
      <c r="B29" s="16"/>
      <c r="C29" s="16" t="s">
        <v>31</v>
      </c>
      <c r="D29" s="16"/>
      <c r="E29" s="16"/>
      <c r="F29" s="16"/>
      <c r="G29" s="16"/>
    </row>
    <row r="30">
      <c r="A30" s="20">
        <v>4.0</v>
      </c>
      <c r="B30" s="16"/>
      <c r="C30" s="16" t="s">
        <v>33</v>
      </c>
      <c r="D30" s="16"/>
      <c r="E30" s="16"/>
      <c r="F30" s="16"/>
      <c r="G30" s="16"/>
    </row>
    <row r="31">
      <c r="A31" s="20">
        <v>2.0</v>
      </c>
      <c r="B31" s="20">
        <v>100239.0</v>
      </c>
      <c r="C31" s="16" t="s">
        <v>12</v>
      </c>
      <c r="D31" s="8">
        <v>74.68</v>
      </c>
      <c r="E31" s="22">
        <f t="shared" ref="E31:E32" si="2">A31*D31</f>
        <v>149.36</v>
      </c>
      <c r="F31" s="23"/>
      <c r="G31" s="16"/>
    </row>
    <row r="32">
      <c r="A32" s="20">
        <v>7.0</v>
      </c>
      <c r="B32" s="20">
        <v>100327.0</v>
      </c>
      <c r="C32" s="16" t="s">
        <v>14</v>
      </c>
      <c r="D32" s="8">
        <v>44.42</v>
      </c>
      <c r="E32" s="22">
        <f t="shared" si="2"/>
        <v>310.94</v>
      </c>
      <c r="F32" s="22">
        <f>SUM(E31:E32)</f>
        <v>460.3</v>
      </c>
      <c r="G32" s="27">
        <f>F32/E40</f>
        <v>0.08036204998</v>
      </c>
    </row>
    <row r="33">
      <c r="A33" s="16"/>
      <c r="B33" s="16"/>
      <c r="C33" s="16"/>
      <c r="D33" s="16"/>
      <c r="E33" s="16"/>
      <c r="F33" s="16"/>
      <c r="G33" s="16"/>
    </row>
    <row r="34">
      <c r="A34" s="18" t="s">
        <v>54</v>
      </c>
      <c r="B34" s="26"/>
      <c r="C34" s="26"/>
      <c r="D34" s="26"/>
      <c r="E34" s="26"/>
      <c r="F34" s="16"/>
      <c r="G34" s="16"/>
    </row>
    <row r="35">
      <c r="A35" s="20">
        <v>1.0</v>
      </c>
      <c r="B35" s="20">
        <v>100246.0</v>
      </c>
      <c r="C35" s="16" t="s">
        <v>13</v>
      </c>
      <c r="D35" s="8">
        <v>484.94</v>
      </c>
      <c r="E35" s="22">
        <f>A35*D35</f>
        <v>484.94</v>
      </c>
      <c r="F35" s="22">
        <f>E35</f>
        <v>484.94</v>
      </c>
      <c r="G35" s="27">
        <f>F35/E40</f>
        <v>0.08466385513</v>
      </c>
    </row>
    <row r="36">
      <c r="A36" s="16"/>
      <c r="B36" s="16"/>
      <c r="C36" s="16"/>
      <c r="D36" s="16"/>
      <c r="E36" s="16"/>
      <c r="F36" s="16"/>
      <c r="G36" s="16"/>
    </row>
    <row r="37">
      <c r="A37" s="16"/>
      <c r="B37" s="16"/>
      <c r="C37" s="16"/>
      <c r="D37" s="16"/>
      <c r="E37" s="16"/>
      <c r="F37" s="16"/>
      <c r="G37" s="16"/>
    </row>
    <row r="38">
      <c r="A38" s="16"/>
      <c r="B38" s="16"/>
      <c r="C38" s="16" t="s">
        <v>19</v>
      </c>
      <c r="D38" s="16"/>
      <c r="E38" s="22">
        <f>SUM(E2:E35)</f>
        <v>4773.19</v>
      </c>
      <c r="F38" s="16"/>
      <c r="G38" s="16"/>
    </row>
    <row r="39">
      <c r="A39" s="16"/>
      <c r="B39" s="16"/>
      <c r="C39" s="16" t="s">
        <v>20</v>
      </c>
      <c r="D39" s="27">
        <v>0.2</v>
      </c>
      <c r="E39" s="22">
        <f>D39*E38</f>
        <v>954.638</v>
      </c>
      <c r="F39" s="16"/>
      <c r="G39" s="16"/>
    </row>
    <row r="40">
      <c r="A40" s="29"/>
      <c r="B40" s="17"/>
      <c r="C40" s="17" t="s">
        <v>21</v>
      </c>
      <c r="D40" s="17"/>
      <c r="E40" s="30">
        <f>SUM(E38:E39)</f>
        <v>5727.828</v>
      </c>
      <c r="F40" s="17"/>
      <c r="G40" s="17"/>
    </row>
    <row r="41">
      <c r="A41" s="31" t="s">
        <v>22</v>
      </c>
      <c r="B41" s="16"/>
      <c r="C41" s="16"/>
      <c r="D41" s="16"/>
      <c r="E41" s="16"/>
      <c r="F41" s="16"/>
      <c r="G41" s="16"/>
    </row>
    <row r="42">
      <c r="A42" s="36"/>
      <c r="B42" s="36"/>
      <c r="C42" s="36"/>
      <c r="D42" s="36"/>
      <c r="E42" s="36"/>
      <c r="F42" s="36"/>
      <c r="G42" s="36"/>
    </row>
  </sheetData>
  <mergeCells count="8">
    <mergeCell ref="A1:G1"/>
    <mergeCell ref="A5:E5"/>
    <mergeCell ref="A13:E13"/>
    <mergeCell ref="A19:E19"/>
    <mergeCell ref="A22:E22"/>
    <mergeCell ref="A25:E25"/>
    <mergeCell ref="A28:E28"/>
    <mergeCell ref="A34:E34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8.75"/>
    <col customWidth="1" min="2" max="2" width="30.13"/>
    <col customWidth="1" min="3" max="3" width="14.13"/>
    <col customWidth="1" min="4" max="4" width="28.38"/>
    <col customWidth="1" min="5" max="5" width="14.13"/>
    <col customWidth="1" min="6" max="26" width="8.75"/>
  </cols>
  <sheetData>
    <row r="1">
      <c r="A1" s="37" t="s">
        <v>55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16"/>
      <c r="B2" s="16"/>
      <c r="C2" s="16"/>
      <c r="D2" s="16"/>
      <c r="E2" s="16"/>
      <c r="F2" s="1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6"/>
      <c r="B3" s="17" t="s">
        <v>56</v>
      </c>
      <c r="C3" s="17" t="s">
        <v>57</v>
      </c>
      <c r="D3" s="17" t="s">
        <v>58</v>
      </c>
      <c r="E3" s="17" t="s">
        <v>59</v>
      </c>
      <c r="F3" s="1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6"/>
      <c r="B4" s="38" t="s">
        <v>60</v>
      </c>
      <c r="C4" s="20">
        <v>150.0</v>
      </c>
      <c r="D4" s="20">
        <v>32.0</v>
      </c>
      <c r="E4" s="20">
        <f t="shared" ref="E4:E12" si="1">C4-D4</f>
        <v>118</v>
      </c>
      <c r="F4" s="1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16"/>
      <c r="B5" s="38" t="s">
        <v>61</v>
      </c>
      <c r="C5" s="20">
        <v>0.0</v>
      </c>
      <c r="D5" s="20">
        <v>0.0</v>
      </c>
      <c r="E5" s="20">
        <f t="shared" si="1"/>
        <v>0</v>
      </c>
      <c r="F5" s="1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6"/>
      <c r="B6" s="38" t="s">
        <v>62</v>
      </c>
      <c r="C6" s="20">
        <v>0.0</v>
      </c>
      <c r="D6" s="20">
        <v>0.0</v>
      </c>
      <c r="E6" s="20">
        <f t="shared" si="1"/>
        <v>0</v>
      </c>
      <c r="F6" s="1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16"/>
      <c r="B7" s="38" t="s">
        <v>63</v>
      </c>
      <c r="C7" s="20">
        <v>4.0</v>
      </c>
      <c r="D7" s="20">
        <v>0.0</v>
      </c>
      <c r="E7" s="20">
        <f t="shared" si="1"/>
        <v>4</v>
      </c>
      <c r="F7" s="1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6"/>
      <c r="B8" s="38" t="s">
        <v>64</v>
      </c>
      <c r="C8" s="20">
        <v>4.0</v>
      </c>
      <c r="D8" s="20">
        <v>4.0</v>
      </c>
      <c r="E8" s="20">
        <f t="shared" si="1"/>
        <v>0</v>
      </c>
      <c r="F8" s="1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16"/>
      <c r="B9" s="38" t="s">
        <v>65</v>
      </c>
      <c r="C9" s="20">
        <v>16.0</v>
      </c>
      <c r="D9" s="20">
        <v>0.0</v>
      </c>
      <c r="E9" s="20">
        <f t="shared" si="1"/>
        <v>16</v>
      </c>
      <c r="F9" s="16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6"/>
      <c r="B10" s="38" t="s">
        <v>66</v>
      </c>
      <c r="C10" s="20">
        <v>0.0</v>
      </c>
      <c r="D10" s="20">
        <v>0.0</v>
      </c>
      <c r="E10" s="20">
        <f t="shared" si="1"/>
        <v>0</v>
      </c>
      <c r="F10" s="16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6"/>
      <c r="B11" s="38" t="s">
        <v>67</v>
      </c>
      <c r="C11" s="20">
        <v>8.0</v>
      </c>
      <c r="D11" s="20">
        <v>7.0</v>
      </c>
      <c r="E11" s="20">
        <f t="shared" si="1"/>
        <v>1</v>
      </c>
      <c r="F11" s="1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6"/>
      <c r="B12" s="38" t="s">
        <v>68</v>
      </c>
      <c r="C12" s="20">
        <v>0.0</v>
      </c>
      <c r="D12" s="20">
        <v>0.0</v>
      </c>
      <c r="E12" s="20">
        <f t="shared" si="1"/>
        <v>0</v>
      </c>
      <c r="F12" s="16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6"/>
      <c r="B13" s="16"/>
      <c r="C13" s="16"/>
      <c r="D13" s="16"/>
      <c r="E13" s="16"/>
      <c r="F13" s="16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6"/>
      <c r="B14" s="16"/>
      <c r="C14" s="16"/>
      <c r="D14" s="16"/>
      <c r="E14" s="16"/>
      <c r="F14" s="16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16"/>
      <c r="B15" s="16"/>
      <c r="C15" s="16"/>
      <c r="D15" s="16"/>
      <c r="E15" s="16"/>
      <c r="F15" s="1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39" t="s">
        <v>69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16"/>
      <c r="B17" s="16"/>
      <c r="C17" s="16"/>
      <c r="D17" s="16"/>
      <c r="E17" s="16"/>
      <c r="F17" s="1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16"/>
      <c r="B18" s="17" t="s">
        <v>70</v>
      </c>
      <c r="C18" s="17" t="s">
        <v>1</v>
      </c>
      <c r="D18" s="17" t="s">
        <v>71</v>
      </c>
      <c r="E18" s="17" t="s">
        <v>72</v>
      </c>
      <c r="F18" s="1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16"/>
      <c r="B19" s="38" t="s">
        <v>73</v>
      </c>
      <c r="C19" s="20">
        <v>1.0</v>
      </c>
      <c r="D19" s="20">
        <v>155.0</v>
      </c>
      <c r="E19" s="20">
        <f t="shared" ref="E19:E25" si="2">C19*D19</f>
        <v>155</v>
      </c>
      <c r="F19" s="1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16"/>
      <c r="B20" s="38" t="s">
        <v>74</v>
      </c>
      <c r="C20" s="20">
        <v>1.0</v>
      </c>
      <c r="D20" s="20">
        <v>34.0</v>
      </c>
      <c r="E20" s="20">
        <f t="shared" si="2"/>
        <v>34</v>
      </c>
      <c r="F20" s="16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16"/>
      <c r="B21" s="38" t="s">
        <v>75</v>
      </c>
      <c r="C21" s="20">
        <v>2.0</v>
      </c>
      <c r="D21" s="20">
        <v>34.0</v>
      </c>
      <c r="E21" s="20">
        <f t="shared" si="2"/>
        <v>68</v>
      </c>
      <c r="F21" s="16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16"/>
      <c r="B22" s="38" t="s">
        <v>76</v>
      </c>
      <c r="C22" s="20">
        <v>1.0</v>
      </c>
      <c r="D22" s="20">
        <v>155.0</v>
      </c>
      <c r="E22" s="20">
        <f t="shared" si="2"/>
        <v>155</v>
      </c>
      <c r="F22" s="16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16"/>
      <c r="B23" s="38" t="s">
        <v>77</v>
      </c>
      <c r="C23" s="20">
        <v>1.0</v>
      </c>
      <c r="D23" s="20">
        <v>53.0</v>
      </c>
      <c r="E23" s="20">
        <f t="shared" si="2"/>
        <v>53</v>
      </c>
      <c r="F23" s="16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16"/>
      <c r="B24" s="38" t="s">
        <v>78</v>
      </c>
      <c r="C24" s="20">
        <v>1.0</v>
      </c>
      <c r="D24" s="20">
        <v>90.0</v>
      </c>
      <c r="E24" s="20">
        <f t="shared" si="2"/>
        <v>90</v>
      </c>
      <c r="F24" s="16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16"/>
      <c r="B25" s="38" t="s">
        <v>79</v>
      </c>
      <c r="C25" s="20">
        <v>1.0</v>
      </c>
      <c r="D25" s="20">
        <v>18.0</v>
      </c>
      <c r="E25" s="20">
        <f t="shared" si="2"/>
        <v>18</v>
      </c>
      <c r="F25" s="16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16"/>
      <c r="B26" s="16"/>
      <c r="C26" s="16"/>
      <c r="D26" s="16"/>
      <c r="E26" s="16"/>
      <c r="F26" s="16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16"/>
      <c r="B27" s="16" t="s">
        <v>80</v>
      </c>
      <c r="C27" s="16"/>
      <c r="D27" s="16"/>
      <c r="E27" s="20">
        <f>SUM(E16:E26)</f>
        <v>573</v>
      </c>
      <c r="F27" s="16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16"/>
      <c r="B28" s="40" t="s">
        <v>81</v>
      </c>
      <c r="C28" s="16"/>
      <c r="D28" s="16"/>
      <c r="E28" s="20">
        <f>ROUNDUP(E27/18)</f>
        <v>32</v>
      </c>
      <c r="F28" s="16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4"/>
      <c r="B29" s="4"/>
      <c r="C29" s="4"/>
      <c r="D29" s="4"/>
      <c r="E29" s="4"/>
      <c r="F29" s="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4"/>
      <c r="B30" s="4"/>
      <c r="C30" s="4"/>
      <c r="D30" s="4"/>
      <c r="E30" s="4"/>
      <c r="F30" s="4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4"/>
      <c r="B31" s="4"/>
      <c r="C31" s="4"/>
      <c r="D31" s="4"/>
      <c r="E31" s="4"/>
      <c r="F31" s="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">
    <mergeCell ref="A1:F1"/>
    <mergeCell ref="A16:F16"/>
  </mergeCells>
  <printOptions/>
  <pageMargins bottom="0.75" footer="0.0" header="0.0" left="0.7" right="0.7" top="0.75"/>
  <pageSetup fitToHeight="0"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2020-08-04T06:22:22Z</dcterms:created>
</cp:coreProperties>
</file>