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oznam produktov" sheetId="1" r:id="rId4"/>
    <sheet state="visible" name="Kusovník podľa kategórie" sheetId="2" r:id="rId5"/>
    <sheet state="visible" name="Zoznam po miestnostiach" sheetId="3" r:id="rId6"/>
    <sheet state="visible" name="Priradenie" sheetId="4" r:id="rId7"/>
  </sheets>
  <definedNames/>
  <calcPr/>
  <extLst>
    <ext uri="GoogleSheetsCustomDataVersion1">
      <go:sheetsCustomData xmlns:go="http://customooxmlschemas.google.com/" r:id="rId8" roundtripDataSignature="AMtx7miv562BjXbMH265K86lssFgGCnwkA=="/>
    </ext>
  </extLst>
</workbook>
</file>

<file path=xl/sharedStrings.xml><?xml version="1.0" encoding="utf-8"?>
<sst xmlns="http://schemas.openxmlformats.org/spreadsheetml/2006/main" count="248" uniqueCount="107">
  <si>
    <t>Zoznam produktov</t>
  </si>
  <si>
    <t>Ks</t>
  </si>
  <si>
    <t>Č. p.</t>
  </si>
  <si>
    <t>Popis</t>
  </si>
  <si>
    <t>Cena za kus (netto)</t>
  </si>
  <si>
    <t>Celkom</t>
  </si>
  <si>
    <t>Miniserver</t>
  </si>
  <si>
    <t>Air Base Extension</t>
  </si>
  <si>
    <t>Smart Socket Air Typ E</t>
  </si>
  <si>
    <t>Remote Air</t>
  </si>
  <si>
    <t>IR Control Air</t>
  </si>
  <si>
    <t>Detektor dymu Air</t>
  </si>
  <si>
    <t>Audioserver</t>
  </si>
  <si>
    <t>Caller Service 10 rokov</t>
  </si>
  <si>
    <t>Tree Extension</t>
  </si>
  <si>
    <t>Touch Pure Tree biela</t>
  </si>
  <si>
    <t>Touch Tree biela</t>
  </si>
  <si>
    <t>Senzor prítomnosti Tree biela</t>
  </si>
  <si>
    <t>Hlavica Tree</t>
  </si>
  <si>
    <t>RGBW 24V Dimmer Tree</t>
  </si>
  <si>
    <t>Meteostanica Tree</t>
  </si>
  <si>
    <t>Stropné LED svetlo RGBW Tree biela</t>
  </si>
  <si>
    <t>Závesné svetlo RGBW Tree biela</t>
  </si>
  <si>
    <t>LED Spot RGBW Tree biela</t>
  </si>
  <si>
    <t>Touch Nightlight Air</t>
  </si>
  <si>
    <t>Nano 2 Relay Tree</t>
  </si>
  <si>
    <t>Zdroj 24 V, 10 A</t>
  </si>
  <si>
    <t>Intercom antracitová</t>
  </si>
  <si>
    <t>Montážny rámček 2 moduly antracitová</t>
  </si>
  <si>
    <t>quadral In-Ceiling 7 Speaker</t>
  </si>
  <si>
    <t>RGBW LED pás 5 m</t>
  </si>
  <si>
    <t>Stereo Extension</t>
  </si>
  <si>
    <t>Zdroj 24 V, 0,4 A</t>
  </si>
  <si>
    <t>Loxone Speaker back box pre znížené stropy</t>
  </si>
  <si>
    <t>NFC Code Touch Tree antracitová</t>
  </si>
  <si>
    <t>Celkom bez DPH</t>
  </si>
  <si>
    <t>+ DPH</t>
  </si>
  <si>
    <t>Celkom s DPH</t>
  </si>
  <si>
    <t>Zmena cien vyhradená (02-05-2022)</t>
  </si>
  <si>
    <t xml:space="preserve">Kusovník podľa kategórie </t>
  </si>
  <si>
    <t>Celková kategória</t>
  </si>
  <si>
    <t>%</t>
  </si>
  <si>
    <t>Automatizácia</t>
  </si>
  <si>
    <t>Voľný digitálny výstup (5A)</t>
  </si>
  <si>
    <t>Ovládanie</t>
  </si>
  <si>
    <t>Prirážka Touch Pure Tree biela</t>
  </si>
  <si>
    <t>Prirážka Touch Nightlight Air</t>
  </si>
  <si>
    <t>Prirážka Touch &amp; Grill Air</t>
  </si>
  <si>
    <t>Tienenie</t>
  </si>
  <si>
    <t>Kúrenie &amp; chladenie</t>
  </si>
  <si>
    <t>Pohybový senzor / Detektor prítomnosti</t>
  </si>
  <si>
    <t>Zabezpečenie</t>
  </si>
  <si>
    <t>Prístup</t>
  </si>
  <si>
    <t>Osvetlenie</t>
  </si>
  <si>
    <t>RGBW LED pásy 5m</t>
  </si>
  <si>
    <t>Multimédiá</t>
  </si>
  <si>
    <t>Audio Zóna (Mono)</t>
  </si>
  <si>
    <t>Cloud Services</t>
  </si>
  <si>
    <t>Caller Service 10 let</t>
  </si>
  <si>
    <t>Príslušenstvo</t>
  </si>
  <si>
    <t>Zoznam po miestnostiach</t>
  </si>
  <si>
    <t>Miesto inštalácie</t>
  </si>
  <si>
    <t>Miestnosť celkom</t>
  </si>
  <si>
    <t>Centrálne funkcie</t>
  </si>
  <si>
    <t>Chodba</t>
  </si>
  <si>
    <t>Dvere</t>
  </si>
  <si>
    <t>Detská izba</t>
  </si>
  <si>
    <t>Posteľ</t>
  </si>
  <si>
    <t>Strop</t>
  </si>
  <si>
    <t>RGBW LED pás 5m</t>
  </si>
  <si>
    <t>Detská izba 2</t>
  </si>
  <si>
    <t>Garáž</t>
  </si>
  <si>
    <t>Kúpeľňa</t>
  </si>
  <si>
    <t>Kuchyňa</t>
  </si>
  <si>
    <t>Stropné svietidlo</t>
  </si>
  <si>
    <t>Spálňa</t>
  </si>
  <si>
    <t>Obývačka</t>
  </si>
  <si>
    <t>Okolie domu</t>
  </si>
  <si>
    <t>Celkem s DPH</t>
  </si>
  <si>
    <t>Obsadenie vstupov/výstupov</t>
  </si>
  <si>
    <t>Typ</t>
  </si>
  <si>
    <t>Dostupný</t>
  </si>
  <si>
    <t>Potrebné</t>
  </si>
  <si>
    <t>Rezerva</t>
  </si>
  <si>
    <t>Tree zariadenie</t>
  </si>
  <si>
    <t>Air zariadenie</t>
  </si>
  <si>
    <t>Analógové výstupy</t>
  </si>
  <si>
    <t>Analógové vstupy</t>
  </si>
  <si>
    <t>Výstupy Dimmera</t>
  </si>
  <si>
    <t>Digitálny vstup</t>
  </si>
  <si>
    <t>Digitálne výstupy 16A</t>
  </si>
  <si>
    <t>Digitálne výstupy 5A</t>
  </si>
  <si>
    <t>Audio kanály</t>
  </si>
  <si>
    <t>Potrebné miesto v rozvádzači</t>
  </si>
  <si>
    <t>Produkt</t>
  </si>
  <si>
    <t>Požiadavky na miesto[mm]</t>
  </si>
  <si>
    <t>Celkom [mm]</t>
  </si>
  <si>
    <t>Air Base Extension (2 TE)</t>
  </si>
  <si>
    <t>Tree Extension (2 TE)</t>
  </si>
  <si>
    <t>RGBW 24V Dimmer Tree (2 TE)</t>
  </si>
  <si>
    <t>Miniserver (9 TE)</t>
  </si>
  <si>
    <t>Audioserver (9 TE)</t>
  </si>
  <si>
    <t>Stereo Extension (2 TE)</t>
  </si>
  <si>
    <t>Zdroj 24 V, 10 A (5 TE)</t>
  </si>
  <si>
    <t>Zdroj 24 V, 0,4 A (2 TE)</t>
  </si>
  <si>
    <t>Celkové obsadené miesto v mm</t>
  </si>
  <si>
    <t>Celkové obsadené miesto v moduloch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</si>
</sst>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€&quot;"/>
    <numFmt numFmtId="165" formatCode="#,##0.00\ [$€-1]"/>
    <numFmt numFmtId="166" formatCode="_-&quot;Kč&quot;\ * #,##0.00_-;\-&quot;Kč&quot;\ * #,##0.00_-;_-&quot;Kč&quot;\ * &quot;-&quot;??_-;_-@"/>
  </numFmts>
  <fonts count="14">
    <font>
      <sz val="10.0"/>
      <color rgb="FF000000"/>
      <name val="Arial"/>
      <scheme val="minor"/>
    </font>
    <font>
      <b/>
      <sz val="24.0"/>
      <color rgb="FF000000"/>
      <name val="Arial"/>
    </font>
    <font/>
    <font>
      <sz val="11.0"/>
      <color rgb="FF000000"/>
      <name val="Calibri"/>
    </font>
    <font>
      <sz val="11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8.0"/>
      <color rgb="FF000000"/>
      <name val="Arial"/>
    </font>
    <font>
      <b/>
      <sz val="24.0"/>
      <color theme="1"/>
      <name val="Arial"/>
    </font>
    <font>
      <b/>
      <sz val="11.0"/>
      <color theme="1"/>
      <name val="Arial"/>
    </font>
    <font>
      <sz val="11.0"/>
      <color rgb="FFC8C8C8"/>
      <name val="Arial"/>
    </font>
    <font>
      <sz val="8.0"/>
      <color theme="1"/>
      <name val="Arial"/>
    </font>
    <font>
      <color theme="1"/>
      <name val="Arial"/>
    </font>
    <font>
      <b/>
      <sz val="13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69C350"/>
        <bgColor rgb="FF69C350"/>
      </patternFill>
    </fill>
  </fills>
  <borders count="8">
    <border/>
    <border>
      <left/>
      <top/>
      <bottom/>
    </border>
    <border>
      <top/>
      <bottom/>
    </border>
    <border>
      <left/>
      <right/>
      <top/>
      <bottom/>
    </border>
    <border>
      <right/>
      <bottom/>
    </border>
    <border>
      <bottom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3" fillId="2" fontId="5" numFmtId="0" xfId="0" applyAlignment="1" applyBorder="1" applyFont="1">
      <alignment horizontal="left"/>
    </xf>
    <xf borderId="0" fillId="0" fontId="6" numFmtId="164" xfId="0" applyAlignment="1" applyFont="1" applyNumberFormat="1">
      <alignment readingOrder="0"/>
    </xf>
    <xf borderId="0" fillId="0" fontId="4" numFmtId="164" xfId="0" applyFont="1" applyNumberFormat="1"/>
    <xf borderId="0" fillId="0" fontId="6" numFmtId="165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6" numFmtId="165" xfId="0" applyAlignment="1" applyFont="1" applyNumberFormat="1">
      <alignment horizontal="right" readingOrder="0" vertical="bottom"/>
    </xf>
    <xf borderId="0" fillId="0" fontId="4" numFmtId="9" xfId="0" applyAlignment="1" applyFont="1" applyNumberFormat="1">
      <alignment horizontal="right"/>
    </xf>
    <xf borderId="3" fillId="2" fontId="5" numFmtId="0" xfId="0" applyBorder="1" applyFont="1"/>
    <xf borderId="3" fillId="2" fontId="5" numFmtId="164" xfId="0" applyBorder="1" applyFont="1" applyNumberFormat="1"/>
    <xf borderId="0" fillId="0" fontId="7" numFmtId="0" xfId="0" applyAlignment="1" applyFont="1">
      <alignment readingOrder="0"/>
    </xf>
    <xf borderId="1" fillId="2" fontId="8" numFmtId="0" xfId="0" applyAlignment="1" applyBorder="1" applyFont="1">
      <alignment horizontal="center" shrinkToFit="0" wrapText="1"/>
    </xf>
    <xf borderId="0" fillId="0" fontId="6" numFmtId="0" xfId="0" applyAlignment="1" applyFont="1">
      <alignment vertical="bottom"/>
    </xf>
    <xf borderId="4" fillId="2" fontId="9" numFmtId="0" xfId="0" applyAlignment="1" applyBorder="1" applyFont="1">
      <alignment horizontal="center" shrinkToFit="0" wrapText="1"/>
    </xf>
    <xf borderId="5" fillId="2" fontId="9" numFmtId="0" xfId="0" applyAlignment="1" applyBorder="1" applyFont="1">
      <alignment horizontal="center" shrinkToFit="0" wrapText="1"/>
    </xf>
    <xf borderId="5" fillId="0" fontId="2" numFmtId="0" xfId="0" applyBorder="1" applyFont="1"/>
    <xf borderId="0" fillId="0" fontId="6" numFmtId="0" xfId="0" applyAlignment="1" applyFont="1">
      <alignment horizontal="right" vertical="bottom"/>
    </xf>
    <xf borderId="0" fillId="0" fontId="6" numFmtId="165" xfId="0" applyAlignment="1" applyFont="1" applyNumberFormat="1">
      <alignment horizontal="right" vertical="bottom"/>
    </xf>
    <xf borderId="0" fillId="0" fontId="6" numFmtId="165" xfId="0" applyAlignment="1" applyFont="1" applyNumberFormat="1">
      <alignment vertical="bottom"/>
    </xf>
    <xf borderId="0" fillId="0" fontId="6" numFmtId="9" xfId="0" applyAlignment="1" applyFont="1" applyNumberForma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0" numFmtId="0" xfId="0" applyAlignment="1" applyFont="1">
      <alignment vertical="bottom"/>
    </xf>
    <xf borderId="0" fillId="0" fontId="10" numFmtId="165" xfId="0" applyAlignment="1" applyFont="1" applyNumberFormat="1">
      <alignment horizontal="right" vertical="bottom"/>
    </xf>
    <xf borderId="0" fillId="0" fontId="10" numFmtId="0" xfId="0" applyAlignment="1" applyFont="1">
      <alignment readingOrder="0" vertical="bottom"/>
    </xf>
    <xf borderId="0" fillId="0" fontId="6" numFmtId="166" xfId="0" applyAlignment="1" applyFont="1" applyNumberFormat="1">
      <alignment horizontal="right" vertical="bottom"/>
    </xf>
    <xf borderId="0" fillId="0" fontId="6" numFmtId="0" xfId="0" applyAlignment="1" applyFont="1">
      <alignment horizontal="right" readingOrder="0" vertical="bottom"/>
    </xf>
    <xf borderId="0" fillId="0" fontId="6" numFmtId="0" xfId="0" applyAlignment="1" applyFont="1">
      <alignment readingOrder="0" vertical="bottom"/>
    </xf>
    <xf borderId="5" fillId="0" fontId="9" numFmtId="0" xfId="0" applyAlignment="1" applyBorder="1" applyFont="1">
      <alignment horizontal="center" shrinkToFit="0" wrapText="1"/>
    </xf>
    <xf borderId="6" fillId="2" fontId="9" numFmtId="0" xfId="0" applyAlignment="1" applyBorder="1" applyFont="1">
      <alignment horizontal="center" shrinkToFit="0" wrapText="1"/>
    </xf>
    <xf borderId="4" fillId="2" fontId="9" numFmtId="165" xfId="0" applyAlignment="1" applyBorder="1" applyFont="1" applyNumberFormat="1">
      <alignment horizontal="right"/>
    </xf>
    <xf borderId="0" fillId="0" fontId="11" numFmtId="0" xfId="0" applyAlignment="1" applyFont="1">
      <alignment readingOrder="0" shrinkToFit="0" vertical="bottom" wrapText="0"/>
    </xf>
    <xf borderId="0" fillId="0" fontId="12" numFmtId="0" xfId="0" applyFont="1"/>
    <xf borderId="0" fillId="0" fontId="6" numFmtId="164" xfId="0" applyAlignment="1" applyFont="1" applyNumberFormat="1">
      <alignment vertical="bottom"/>
    </xf>
    <xf borderId="4" fillId="2" fontId="9" numFmtId="164" xfId="0" applyAlignment="1" applyBorder="1" applyFont="1" applyNumberFormat="1">
      <alignment horizontal="center" shrinkToFit="0" wrapText="1"/>
    </xf>
    <xf borderId="5" fillId="2" fontId="9" numFmtId="164" xfId="0" applyAlignment="1" applyBorder="1" applyFont="1" applyNumberFormat="1">
      <alignment horizontal="center" shrinkToFit="0" wrapText="1"/>
    </xf>
    <xf borderId="0" fillId="0" fontId="6" numFmtId="0" xfId="0" applyAlignment="1" applyFont="1">
      <alignment shrinkToFit="0" vertical="bottom" wrapText="0"/>
    </xf>
    <xf borderId="0" fillId="0" fontId="6" numFmtId="166" xfId="0" applyAlignment="1" applyFont="1" applyNumberFormat="1">
      <alignment vertical="bottom"/>
    </xf>
    <xf borderId="0" fillId="0" fontId="6" numFmtId="9" xfId="0" applyAlignment="1" applyFont="1" applyNumberFormat="1">
      <alignment vertical="bottom"/>
    </xf>
    <xf borderId="0" fillId="0" fontId="13" numFmtId="0" xfId="0" applyAlignment="1" applyFont="1">
      <alignment horizontal="center"/>
    </xf>
    <xf borderId="7" fillId="2" fontId="9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40.25"/>
    <col customWidth="1" min="4" max="4" width="21.0"/>
    <col customWidth="1" min="5" max="5" width="15.13"/>
    <col customWidth="1" min="6" max="24" width="8.75"/>
  </cols>
  <sheetData>
    <row r="1" ht="39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/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31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>
      <c r="A4" s="4">
        <v>1.0</v>
      </c>
      <c r="B4" s="4">
        <v>100001.0</v>
      </c>
      <c r="C4" s="4" t="s">
        <v>6</v>
      </c>
      <c r="D4" s="6">
        <v>620.84</v>
      </c>
      <c r="E4" s="7">
        <f t="shared" ref="E4:E9" si="1">A4*D4</f>
        <v>620.84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>
      <c r="A5" s="4">
        <v>1.0</v>
      </c>
      <c r="B5" s="4">
        <v>100114.0</v>
      </c>
      <c r="C5" s="4" t="s">
        <v>7</v>
      </c>
      <c r="D5" s="8">
        <v>102.85</v>
      </c>
      <c r="E5" s="7">
        <f t="shared" si="1"/>
        <v>102.85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>
      <c r="A6" s="4">
        <v>1.0</v>
      </c>
      <c r="B6" s="4">
        <v>100120.0</v>
      </c>
      <c r="C6" s="4" t="s">
        <v>8</v>
      </c>
      <c r="D6" s="8">
        <v>72.61</v>
      </c>
      <c r="E6" s="7">
        <f t="shared" si="1"/>
        <v>72.61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>
      <c r="A7" s="4">
        <v>1.0</v>
      </c>
      <c r="B7" s="4">
        <v>100140.0</v>
      </c>
      <c r="C7" s="4" t="s">
        <v>9</v>
      </c>
      <c r="D7" s="8">
        <v>51.12</v>
      </c>
      <c r="E7" s="7">
        <f t="shared" si="1"/>
        <v>51.12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4">
        <v>1.0</v>
      </c>
      <c r="B8" s="4">
        <v>100141.0</v>
      </c>
      <c r="C8" s="4" t="s">
        <v>10</v>
      </c>
      <c r="D8" s="8">
        <v>110.96</v>
      </c>
      <c r="E8" s="7">
        <f t="shared" si="1"/>
        <v>110.96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4">
        <v>1.0</v>
      </c>
      <c r="B9" s="4">
        <v>100142.0</v>
      </c>
      <c r="C9" s="4" t="s">
        <v>11</v>
      </c>
      <c r="D9" s="8">
        <v>108.6</v>
      </c>
      <c r="E9" s="7">
        <f t="shared" si="1"/>
        <v>108.6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>
      <c r="A10" s="4">
        <v>1.0</v>
      </c>
      <c r="B10" s="4">
        <v>100428.0</v>
      </c>
      <c r="C10" s="4" t="s">
        <v>12</v>
      </c>
      <c r="D10" s="8">
        <v>478.71</v>
      </c>
      <c r="E10" s="7">
        <v>420.0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>
      <c r="A11" s="4">
        <v>1.0</v>
      </c>
      <c r="B11" s="4">
        <v>100202.0</v>
      </c>
      <c r="C11" s="4" t="s">
        <v>13</v>
      </c>
      <c r="D11" s="9">
        <v>362.58</v>
      </c>
      <c r="E11" s="7">
        <f t="shared" ref="E11:E25" si="2">A11*D11</f>
        <v>362.58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>
      <c r="A12" s="4">
        <v>1.0</v>
      </c>
      <c r="B12" s="4">
        <v>100218.0</v>
      </c>
      <c r="C12" s="4" t="s">
        <v>14</v>
      </c>
      <c r="D12" s="8">
        <v>102.85</v>
      </c>
      <c r="E12" s="7">
        <f t="shared" si="2"/>
        <v>102.85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>
      <c r="A13" s="4">
        <v>1.0</v>
      </c>
      <c r="B13" s="4">
        <v>100461.0</v>
      </c>
      <c r="C13" s="4" t="s">
        <v>15</v>
      </c>
      <c r="D13" s="8">
        <v>182.54</v>
      </c>
      <c r="E13" s="7">
        <f t="shared" si="2"/>
        <v>182.54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>
      <c r="A14" s="4">
        <v>9.0</v>
      </c>
      <c r="B14" s="4">
        <v>100221.0</v>
      </c>
      <c r="C14" s="4" t="s">
        <v>16</v>
      </c>
      <c r="D14" s="8">
        <v>86.02</v>
      </c>
      <c r="E14" s="7">
        <f t="shared" si="2"/>
        <v>774.18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>
      <c r="A15" s="4">
        <v>8.0</v>
      </c>
      <c r="B15" s="10">
        <v>100422.0</v>
      </c>
      <c r="C15" s="4" t="s">
        <v>17</v>
      </c>
      <c r="D15" s="6">
        <v>92.87</v>
      </c>
      <c r="E15" s="7">
        <f t="shared" si="2"/>
        <v>742.96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>
      <c r="A16" s="4">
        <v>8.0</v>
      </c>
      <c r="B16" s="4">
        <v>100225.0</v>
      </c>
      <c r="C16" s="4" t="s">
        <v>18</v>
      </c>
      <c r="D16" s="8">
        <v>80.25</v>
      </c>
      <c r="E16" s="7">
        <f t="shared" si="2"/>
        <v>642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4">
        <v>3.0</v>
      </c>
      <c r="B17" s="4">
        <v>100239.0</v>
      </c>
      <c r="C17" s="4" t="s">
        <v>19</v>
      </c>
      <c r="D17" s="8">
        <v>74.68</v>
      </c>
      <c r="E17" s="7">
        <f t="shared" si="2"/>
        <v>224.04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>
      <c r="A18" s="4">
        <v>1.0</v>
      </c>
      <c r="B18" s="4">
        <v>100246.0</v>
      </c>
      <c r="C18" s="4" t="s">
        <v>20</v>
      </c>
      <c r="D18" s="8">
        <v>484.94</v>
      </c>
      <c r="E18" s="7">
        <f t="shared" si="2"/>
        <v>484.94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>
      <c r="A19" s="4">
        <v>4.0</v>
      </c>
      <c r="B19" s="4">
        <v>100288.0</v>
      </c>
      <c r="C19" s="4" t="s">
        <v>21</v>
      </c>
      <c r="D19" s="8">
        <v>287.25</v>
      </c>
      <c r="E19" s="7">
        <f t="shared" si="2"/>
        <v>1149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>
      <c r="A20" s="4">
        <v>2.0</v>
      </c>
      <c r="B20" s="4">
        <v>100308.0</v>
      </c>
      <c r="C20" s="4" t="s">
        <v>22</v>
      </c>
      <c r="D20" s="8">
        <v>287.25</v>
      </c>
      <c r="E20" s="7">
        <f t="shared" si="2"/>
        <v>574.5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4">
        <v>22.0</v>
      </c>
      <c r="B21" s="4">
        <v>100330.0</v>
      </c>
      <c r="C21" s="4" t="s">
        <v>23</v>
      </c>
      <c r="D21" s="8">
        <v>80.75</v>
      </c>
      <c r="E21" s="7">
        <f t="shared" si="2"/>
        <v>1776.5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4">
        <v>1.0</v>
      </c>
      <c r="B22" s="10">
        <v>100340.0</v>
      </c>
      <c r="C22" s="4" t="s">
        <v>24</v>
      </c>
      <c r="D22" s="8">
        <v>226.82</v>
      </c>
      <c r="E22" s="7">
        <f t="shared" si="2"/>
        <v>226.82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4">
        <v>6.0</v>
      </c>
      <c r="B23" s="4">
        <v>100395.0</v>
      </c>
      <c r="C23" s="4" t="s">
        <v>25</v>
      </c>
      <c r="D23" s="8">
        <v>91.18</v>
      </c>
      <c r="E23" s="7">
        <f t="shared" si="2"/>
        <v>547.08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4">
        <v>2.0</v>
      </c>
      <c r="B24" s="4">
        <v>200035.0</v>
      </c>
      <c r="C24" s="4" t="s">
        <v>26</v>
      </c>
      <c r="D24" s="8">
        <v>151.91</v>
      </c>
      <c r="E24" s="7">
        <f t="shared" si="2"/>
        <v>303.82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4">
        <v>1.0</v>
      </c>
      <c r="B25" s="4">
        <v>100485.0</v>
      </c>
      <c r="C25" s="10" t="s">
        <v>27</v>
      </c>
      <c r="D25" s="8">
        <v>537.53</v>
      </c>
      <c r="E25" s="7">
        <f t="shared" si="2"/>
        <v>537.53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4">
        <v>1.0</v>
      </c>
      <c r="B26" s="4">
        <v>100490.0</v>
      </c>
      <c r="C26" s="4" t="s">
        <v>28</v>
      </c>
      <c r="D26" s="8">
        <v>54.85</v>
      </c>
      <c r="E26" s="7">
        <v>50.0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4">
        <v>6.0</v>
      </c>
      <c r="B27" s="10">
        <v>100497.0</v>
      </c>
      <c r="C27" s="10" t="s">
        <v>29</v>
      </c>
      <c r="D27" s="11">
        <v>120.67</v>
      </c>
      <c r="E27" s="7">
        <f t="shared" ref="E27:E28" si="3">A27*D27</f>
        <v>724.02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4">
        <v>3.0</v>
      </c>
      <c r="B28" s="4">
        <v>200098.0</v>
      </c>
      <c r="C28" s="10" t="s">
        <v>30</v>
      </c>
      <c r="D28" s="11">
        <v>128.52</v>
      </c>
      <c r="E28" s="7">
        <f t="shared" si="3"/>
        <v>385.56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4">
        <v>1.0</v>
      </c>
      <c r="B29" s="4">
        <v>100429.0</v>
      </c>
      <c r="C29" s="4" t="s">
        <v>31</v>
      </c>
      <c r="D29" s="8">
        <v>239.35</v>
      </c>
      <c r="E29" s="7">
        <v>210.0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4">
        <v>1.0</v>
      </c>
      <c r="B30" s="4">
        <v>200143.0</v>
      </c>
      <c r="C30" s="4" t="s">
        <v>32</v>
      </c>
      <c r="D30" s="8">
        <v>31.47</v>
      </c>
      <c r="E30" s="7">
        <f t="shared" ref="E30:E31" si="4">A30*D30</f>
        <v>31.47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4">
        <v>6.0</v>
      </c>
      <c r="B31" s="4">
        <v>200202.0</v>
      </c>
      <c r="C31" s="4" t="s">
        <v>33</v>
      </c>
      <c r="D31" s="11">
        <v>44.89</v>
      </c>
      <c r="E31" s="7">
        <f t="shared" si="4"/>
        <v>269.34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4">
        <v>1.0</v>
      </c>
      <c r="B32" s="4">
        <v>100480.0</v>
      </c>
      <c r="C32" s="10" t="s">
        <v>34</v>
      </c>
      <c r="D32" s="8">
        <v>286.24</v>
      </c>
      <c r="E32" s="7">
        <v>260.93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4"/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4"/>
      <c r="B34" s="4"/>
      <c r="C34" s="4" t="s">
        <v>35</v>
      </c>
      <c r="D34" s="4"/>
      <c r="E34" s="7">
        <f>SUM(E4:E32)</f>
        <v>12049.64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4"/>
      <c r="B35" s="4"/>
      <c r="C35" s="4" t="s">
        <v>36</v>
      </c>
      <c r="D35" s="12">
        <v>0.2</v>
      </c>
      <c r="E35" s="7">
        <f>D35*E34</f>
        <v>2409.928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24.75" customHeight="1">
      <c r="A36" s="13"/>
      <c r="B36" s="13"/>
      <c r="C36" s="13" t="s">
        <v>37</v>
      </c>
      <c r="D36" s="13"/>
      <c r="E36" s="14">
        <f>SUM(E34:E35)</f>
        <v>14459.568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15" t="s">
        <v>38</v>
      </c>
      <c r="B37" s="4"/>
      <c r="C37" s="4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4"/>
      <c r="B38" s="4"/>
      <c r="C38" s="4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4"/>
      <c r="B39" s="4"/>
      <c r="C39" s="4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E1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4.38"/>
    <col customWidth="1" min="3" max="3" width="42.25"/>
    <col customWidth="1" min="4" max="26" width="14.38"/>
  </cols>
  <sheetData>
    <row r="1">
      <c r="A1" s="16" t="s">
        <v>39</v>
      </c>
      <c r="B1" s="2"/>
      <c r="C1" s="2"/>
      <c r="D1" s="2"/>
      <c r="E1" s="2"/>
      <c r="F1" s="2"/>
      <c r="G1" s="2"/>
    </row>
    <row r="2">
      <c r="A2" s="17"/>
      <c r="B2" s="17"/>
      <c r="C2" s="17"/>
      <c r="D2" s="17"/>
      <c r="E2" s="17"/>
      <c r="F2" s="17"/>
      <c r="G2" s="17"/>
    </row>
    <row r="3">
      <c r="A3" s="18" t="s">
        <v>1</v>
      </c>
      <c r="B3" s="18" t="s">
        <v>2</v>
      </c>
      <c r="C3" s="18" t="s">
        <v>3</v>
      </c>
      <c r="D3" s="18" t="s">
        <v>4</v>
      </c>
      <c r="E3" s="19" t="s">
        <v>5</v>
      </c>
      <c r="F3" s="18" t="s">
        <v>40</v>
      </c>
      <c r="G3" s="18" t="s">
        <v>41</v>
      </c>
    </row>
    <row r="4">
      <c r="A4" s="17"/>
      <c r="B4" s="17"/>
      <c r="C4" s="17"/>
      <c r="D4" s="17"/>
      <c r="E4" s="17"/>
      <c r="F4" s="17"/>
      <c r="G4" s="17"/>
    </row>
    <row r="5">
      <c r="A5" s="19" t="s">
        <v>42</v>
      </c>
      <c r="B5" s="20"/>
      <c r="C5" s="20"/>
      <c r="D5" s="20"/>
      <c r="E5" s="20"/>
      <c r="F5" s="17"/>
      <c r="G5" s="17"/>
    </row>
    <row r="6">
      <c r="A6" s="21">
        <v>3.0</v>
      </c>
      <c r="B6" s="17"/>
      <c r="C6" s="17" t="s">
        <v>43</v>
      </c>
      <c r="D6" s="17"/>
      <c r="E6" s="17"/>
      <c r="F6" s="17"/>
      <c r="G6" s="17"/>
    </row>
    <row r="7">
      <c r="A7" s="21">
        <v>1.0</v>
      </c>
      <c r="B7" s="21">
        <v>100114.0</v>
      </c>
      <c r="C7" s="17" t="s">
        <v>7</v>
      </c>
      <c r="D7" s="8">
        <v>102.85</v>
      </c>
      <c r="E7" s="22">
        <f t="shared" ref="E7:E11" si="1">A7*D7</f>
        <v>102.85</v>
      </c>
      <c r="F7" s="23"/>
      <c r="G7" s="17"/>
    </row>
    <row r="8">
      <c r="A8" s="21">
        <v>1.0</v>
      </c>
      <c r="B8" s="21">
        <v>100218.0</v>
      </c>
      <c r="C8" s="17" t="s">
        <v>14</v>
      </c>
      <c r="D8" s="8">
        <v>102.85</v>
      </c>
      <c r="E8" s="22">
        <f t="shared" si="1"/>
        <v>102.85</v>
      </c>
      <c r="F8" s="23"/>
      <c r="G8" s="17"/>
    </row>
    <row r="9">
      <c r="A9" s="21">
        <v>1.0</v>
      </c>
      <c r="B9" s="21">
        <v>100335.0</v>
      </c>
      <c r="C9" s="17" t="s">
        <v>6</v>
      </c>
      <c r="D9" s="6">
        <v>620.84</v>
      </c>
      <c r="E9" s="22">
        <f t="shared" si="1"/>
        <v>620.84</v>
      </c>
      <c r="F9" s="23"/>
      <c r="G9" s="17"/>
    </row>
    <row r="10">
      <c r="A10" s="21">
        <v>3.0</v>
      </c>
      <c r="B10" s="21">
        <v>200035.0</v>
      </c>
      <c r="C10" s="17" t="s">
        <v>26</v>
      </c>
      <c r="D10" s="8">
        <v>151.91</v>
      </c>
      <c r="E10" s="22">
        <f t="shared" si="1"/>
        <v>455.73</v>
      </c>
      <c r="F10" s="23"/>
      <c r="G10" s="17"/>
    </row>
    <row r="11">
      <c r="A11" s="21">
        <v>1.0</v>
      </c>
      <c r="B11" s="21">
        <v>200143.0</v>
      </c>
      <c r="C11" s="17" t="s">
        <v>32</v>
      </c>
      <c r="D11" s="8">
        <v>31.47</v>
      </c>
      <c r="E11" s="22">
        <f t="shared" si="1"/>
        <v>31.47</v>
      </c>
      <c r="F11" s="22">
        <f>SUM(E6:E12)</f>
        <v>1313.74</v>
      </c>
      <c r="G11" s="24">
        <f>F11/E66</f>
        <v>0.08889893993</v>
      </c>
    </row>
    <row r="12">
      <c r="A12" s="17"/>
      <c r="B12" s="17"/>
      <c r="C12" s="17"/>
      <c r="D12" s="17"/>
      <c r="E12" s="17"/>
      <c r="F12" s="17"/>
      <c r="G12" s="17"/>
    </row>
    <row r="13">
      <c r="A13" s="19" t="s">
        <v>44</v>
      </c>
      <c r="B13" s="20"/>
      <c r="C13" s="20"/>
      <c r="D13" s="20"/>
      <c r="E13" s="20"/>
      <c r="F13" s="17"/>
      <c r="G13" s="17"/>
    </row>
    <row r="14">
      <c r="A14" s="21">
        <v>1.0</v>
      </c>
      <c r="B14" s="21">
        <v>100140.0</v>
      </c>
      <c r="C14" s="17" t="s">
        <v>9</v>
      </c>
      <c r="D14" s="8">
        <v>51.12</v>
      </c>
      <c r="E14" s="22">
        <f t="shared" ref="E14:E15" si="2">A14*D14</f>
        <v>51.12</v>
      </c>
      <c r="F14" s="23"/>
      <c r="G14" s="17"/>
    </row>
    <row r="15">
      <c r="A15" s="21">
        <v>9.0</v>
      </c>
      <c r="B15" s="21">
        <v>100221.0</v>
      </c>
      <c r="C15" s="17" t="s">
        <v>16</v>
      </c>
      <c r="D15" s="8">
        <v>86.02</v>
      </c>
      <c r="E15" s="22">
        <f t="shared" si="2"/>
        <v>774.18</v>
      </c>
      <c r="F15" s="23"/>
      <c r="G15" s="17"/>
    </row>
    <row r="16">
      <c r="A16" s="25">
        <v>1.0</v>
      </c>
      <c r="B16" s="25">
        <v>100461.0</v>
      </c>
      <c r="C16" s="26" t="s">
        <v>45</v>
      </c>
      <c r="D16" s="27">
        <f>182.54-D15</f>
        <v>96.52</v>
      </c>
      <c r="E16" s="23"/>
      <c r="F16" s="23"/>
      <c r="G16" s="17"/>
    </row>
    <row r="17">
      <c r="A17" s="25">
        <v>1.0</v>
      </c>
      <c r="B17" s="25">
        <v>100340.0</v>
      </c>
      <c r="C17" s="26" t="s">
        <v>46</v>
      </c>
      <c r="D17" s="27">
        <f>226.82-D15</f>
        <v>140.8</v>
      </c>
      <c r="E17" s="23"/>
      <c r="F17" s="23"/>
      <c r="G17" s="17"/>
    </row>
    <row r="18">
      <c r="A18" s="25">
        <v>1.0</v>
      </c>
      <c r="B18" s="25">
        <v>100341.0</v>
      </c>
      <c r="C18" s="28" t="s">
        <v>47</v>
      </c>
      <c r="D18" s="27">
        <f>283.8-D15</f>
        <v>197.78</v>
      </c>
      <c r="E18" s="23"/>
      <c r="F18" s="23"/>
      <c r="G18" s="17"/>
    </row>
    <row r="19">
      <c r="A19" s="21">
        <v>1.0</v>
      </c>
      <c r="B19" s="21">
        <v>100340.0</v>
      </c>
      <c r="C19" s="17" t="s">
        <v>24</v>
      </c>
      <c r="D19" s="8">
        <v>226.82</v>
      </c>
      <c r="E19" s="22">
        <f t="shared" ref="E19:E21" si="3">A19*D19</f>
        <v>226.82</v>
      </c>
      <c r="F19" s="23"/>
      <c r="G19" s="17"/>
    </row>
    <row r="20">
      <c r="A20" s="21">
        <v>1.0</v>
      </c>
      <c r="B20" s="21">
        <v>100395.0</v>
      </c>
      <c r="C20" s="17" t="s">
        <v>25</v>
      </c>
      <c r="D20" s="8">
        <v>91.18</v>
      </c>
      <c r="E20" s="22">
        <f t="shared" si="3"/>
        <v>91.18</v>
      </c>
      <c r="F20" s="23"/>
      <c r="G20" s="17"/>
    </row>
    <row r="21">
      <c r="A21" s="21">
        <v>1.0</v>
      </c>
      <c r="B21" s="21">
        <v>100461.0</v>
      </c>
      <c r="C21" s="17" t="s">
        <v>15</v>
      </c>
      <c r="D21" s="8">
        <v>182.54</v>
      </c>
      <c r="E21" s="22">
        <f t="shared" si="3"/>
        <v>182.54</v>
      </c>
      <c r="F21" s="22">
        <f>SUM(E14:E21)</f>
        <v>1325.84</v>
      </c>
      <c r="G21" s="24">
        <f>F21/E66</f>
        <v>0.08971772993</v>
      </c>
    </row>
    <row r="22">
      <c r="A22" s="17"/>
      <c r="B22" s="17"/>
      <c r="C22" s="17"/>
      <c r="D22" s="17"/>
      <c r="E22" s="17"/>
      <c r="F22" s="17"/>
      <c r="G22" s="17"/>
    </row>
    <row r="23">
      <c r="A23" s="19" t="s">
        <v>48</v>
      </c>
      <c r="B23" s="20"/>
      <c r="C23" s="20"/>
      <c r="D23" s="20"/>
      <c r="E23" s="20"/>
      <c r="F23" s="17"/>
      <c r="G23" s="17"/>
    </row>
    <row r="24">
      <c r="A24" s="21">
        <v>5.0</v>
      </c>
      <c r="B24" s="21">
        <v>100395.0</v>
      </c>
      <c r="C24" s="17" t="s">
        <v>25</v>
      </c>
      <c r="D24" s="8">
        <v>91.18</v>
      </c>
      <c r="E24" s="22">
        <f>A24*D24</f>
        <v>455.9</v>
      </c>
      <c r="F24" s="22">
        <f>E24</f>
        <v>455.9</v>
      </c>
      <c r="G24" s="24">
        <f>F24/E66</f>
        <v>0.03085011244</v>
      </c>
    </row>
    <row r="25">
      <c r="A25" s="17"/>
      <c r="B25" s="17"/>
      <c r="C25" s="17"/>
      <c r="D25" s="17"/>
      <c r="E25" s="17"/>
      <c r="F25" s="17"/>
      <c r="G25" s="17"/>
    </row>
    <row r="26">
      <c r="A26" s="19" t="s">
        <v>49</v>
      </c>
      <c r="B26" s="20"/>
      <c r="C26" s="20"/>
      <c r="D26" s="20"/>
      <c r="E26" s="20"/>
      <c r="F26" s="17"/>
      <c r="G26" s="17"/>
    </row>
    <row r="27">
      <c r="A27" s="21">
        <v>8.0</v>
      </c>
      <c r="B27" s="21">
        <v>100225.0</v>
      </c>
      <c r="C27" s="17" t="s">
        <v>18</v>
      </c>
      <c r="D27" s="8">
        <v>80.25</v>
      </c>
      <c r="E27" s="22">
        <f>A27*D27</f>
        <v>642</v>
      </c>
      <c r="F27" s="22">
        <f>E27</f>
        <v>642</v>
      </c>
      <c r="G27" s="24">
        <f>F27/E66</f>
        <v>0.04344323796</v>
      </c>
    </row>
    <row r="28">
      <c r="A28" s="17"/>
      <c r="B28" s="17"/>
      <c r="C28" s="17"/>
      <c r="D28" s="17"/>
      <c r="E28" s="17"/>
      <c r="F28" s="17"/>
      <c r="G28" s="17"/>
    </row>
    <row r="29">
      <c r="A29" s="19" t="s">
        <v>50</v>
      </c>
      <c r="B29" s="20"/>
      <c r="C29" s="20"/>
      <c r="D29" s="20"/>
      <c r="E29" s="20"/>
      <c r="F29" s="17"/>
      <c r="G29" s="17"/>
    </row>
    <row r="30">
      <c r="A30" s="21">
        <v>8.0</v>
      </c>
      <c r="B30" s="21">
        <v>100422.0</v>
      </c>
      <c r="C30" s="17" t="s">
        <v>17</v>
      </c>
      <c r="D30" s="6">
        <v>92.87</v>
      </c>
      <c r="E30" s="22">
        <f>A30*D30</f>
        <v>742.96</v>
      </c>
      <c r="F30" s="22">
        <f>E30</f>
        <v>742.96</v>
      </c>
      <c r="G30" s="24">
        <f>F30/E66</f>
        <v>0.0502750593</v>
      </c>
    </row>
    <row r="31">
      <c r="A31" s="17"/>
      <c r="B31" s="17"/>
      <c r="C31" s="17"/>
      <c r="D31" s="17"/>
      <c r="E31" s="17"/>
      <c r="F31" s="17"/>
      <c r="G31" s="17"/>
    </row>
    <row r="32">
      <c r="A32" s="19" t="s">
        <v>51</v>
      </c>
      <c r="B32" s="20"/>
      <c r="C32" s="20"/>
      <c r="D32" s="20"/>
      <c r="E32" s="20"/>
      <c r="F32" s="17"/>
      <c r="G32" s="17"/>
    </row>
    <row r="33">
      <c r="A33" s="21">
        <v>1.0</v>
      </c>
      <c r="B33" s="21">
        <v>100142.0</v>
      </c>
      <c r="C33" s="17" t="s">
        <v>11</v>
      </c>
      <c r="D33" s="8">
        <v>108.6</v>
      </c>
      <c r="E33" s="29">
        <f>A33*D33</f>
        <v>108.6</v>
      </c>
      <c r="F33" s="29">
        <f>E33</f>
        <v>108.6</v>
      </c>
      <c r="G33" s="24">
        <f>F33/E66</f>
        <v>0.007348809412</v>
      </c>
    </row>
    <row r="34">
      <c r="A34" s="17"/>
      <c r="B34" s="17"/>
      <c r="C34" s="17"/>
      <c r="D34" s="17"/>
      <c r="E34" s="17"/>
      <c r="F34" s="17"/>
      <c r="G34" s="17"/>
    </row>
    <row r="35">
      <c r="A35" s="19" t="s">
        <v>52</v>
      </c>
      <c r="B35" s="20"/>
      <c r="C35" s="20"/>
      <c r="D35" s="20"/>
      <c r="E35" s="20"/>
      <c r="F35" s="17"/>
      <c r="G35" s="17"/>
    </row>
    <row r="36">
      <c r="A36" s="21">
        <v>1.0</v>
      </c>
      <c r="B36" s="21">
        <v>200093.0</v>
      </c>
      <c r="C36" s="17" t="s">
        <v>27</v>
      </c>
      <c r="D36" s="8">
        <v>537.53</v>
      </c>
      <c r="E36" s="22">
        <f>A36*D36</f>
        <v>537.53</v>
      </c>
      <c r="F36" s="23"/>
      <c r="G36" s="17"/>
    </row>
    <row r="37">
      <c r="A37" s="21">
        <v>1.0</v>
      </c>
      <c r="B37" s="21">
        <v>100490.0</v>
      </c>
      <c r="C37" s="17" t="s">
        <v>28</v>
      </c>
      <c r="D37" s="8">
        <v>54.85</v>
      </c>
      <c r="E37" s="22">
        <v>50.0</v>
      </c>
      <c r="F37" s="22">
        <f>SUM(E36:E39)</f>
        <v>873.77</v>
      </c>
      <c r="G37" s="24">
        <f>F37/E66</f>
        <v>0.05912678821</v>
      </c>
    </row>
    <row r="38">
      <c r="A38" s="21">
        <v>1.0</v>
      </c>
      <c r="B38" s="21">
        <v>100480.0</v>
      </c>
      <c r="C38" s="17" t="s">
        <v>34</v>
      </c>
      <c r="D38" s="8">
        <v>286.24</v>
      </c>
      <c r="E38" s="22">
        <f>A38*D38</f>
        <v>286.24</v>
      </c>
      <c r="F38" s="23"/>
      <c r="G38" s="17"/>
    </row>
    <row r="39">
      <c r="A39" s="17"/>
      <c r="B39" s="17"/>
      <c r="C39" s="17"/>
      <c r="D39" s="17"/>
      <c r="E39" s="17"/>
      <c r="F39" s="17"/>
      <c r="G39" s="17"/>
    </row>
    <row r="40">
      <c r="A40" s="19" t="s">
        <v>53</v>
      </c>
      <c r="B40" s="20"/>
      <c r="C40" s="20"/>
      <c r="D40" s="20"/>
      <c r="E40" s="20"/>
      <c r="F40" s="17"/>
      <c r="G40" s="17"/>
    </row>
    <row r="41">
      <c r="A41" s="21">
        <v>5.0</v>
      </c>
      <c r="B41" s="17"/>
      <c r="C41" s="17" t="s">
        <v>43</v>
      </c>
      <c r="D41" s="17"/>
      <c r="E41" s="17"/>
      <c r="F41" s="17"/>
      <c r="G41" s="17"/>
    </row>
    <row r="42">
      <c r="A42" s="21">
        <v>3.0</v>
      </c>
      <c r="B42" s="21">
        <v>100239.0</v>
      </c>
      <c r="C42" s="17" t="s">
        <v>19</v>
      </c>
      <c r="D42" s="8">
        <v>74.68</v>
      </c>
      <c r="E42" s="22">
        <f t="shared" ref="E42:E46" si="4">A42*D42</f>
        <v>224.04</v>
      </c>
      <c r="F42" s="23"/>
      <c r="G42" s="17"/>
    </row>
    <row r="43">
      <c r="A43" s="21">
        <v>4.0</v>
      </c>
      <c r="B43" s="21">
        <v>100288.0</v>
      </c>
      <c r="C43" s="17" t="s">
        <v>21</v>
      </c>
      <c r="D43" s="8">
        <v>287.25</v>
      </c>
      <c r="E43" s="22">
        <f t="shared" si="4"/>
        <v>1149</v>
      </c>
      <c r="F43" s="23"/>
      <c r="G43" s="17"/>
    </row>
    <row r="44">
      <c r="A44" s="21">
        <v>2.0</v>
      </c>
      <c r="B44" s="21">
        <v>100308.0</v>
      </c>
      <c r="C44" s="17" t="s">
        <v>22</v>
      </c>
      <c r="D44" s="8">
        <v>287.25</v>
      </c>
      <c r="E44" s="22">
        <f t="shared" si="4"/>
        <v>574.5</v>
      </c>
      <c r="F44" s="23"/>
      <c r="G44" s="17"/>
    </row>
    <row r="45">
      <c r="A45" s="21">
        <v>22.0</v>
      </c>
      <c r="B45" s="21">
        <v>100330.0</v>
      </c>
      <c r="C45" s="17" t="s">
        <v>23</v>
      </c>
      <c r="D45" s="8">
        <v>80.75</v>
      </c>
      <c r="E45" s="22">
        <f t="shared" si="4"/>
        <v>1776.5</v>
      </c>
      <c r="F45" s="23"/>
      <c r="G45" s="17"/>
    </row>
    <row r="46">
      <c r="A46" s="21">
        <v>3.0</v>
      </c>
      <c r="B46" s="21">
        <v>200098.0</v>
      </c>
      <c r="C46" s="17" t="s">
        <v>54</v>
      </c>
      <c r="D46" s="8">
        <v>128.52</v>
      </c>
      <c r="E46" s="22">
        <f t="shared" si="4"/>
        <v>385.56</v>
      </c>
      <c r="F46" s="22">
        <f>SUM(E42:E46)</f>
        <v>4109.6</v>
      </c>
      <c r="G46" s="24">
        <f>F46/E66</f>
        <v>0.2780908578</v>
      </c>
    </row>
    <row r="47">
      <c r="A47" s="17"/>
      <c r="B47" s="17"/>
      <c r="C47" s="17"/>
      <c r="D47" s="17"/>
      <c r="E47" s="17"/>
      <c r="F47" s="17"/>
      <c r="G47" s="17"/>
    </row>
    <row r="48">
      <c r="A48" s="19" t="s">
        <v>55</v>
      </c>
      <c r="B48" s="20"/>
      <c r="C48" s="20"/>
      <c r="D48" s="20"/>
      <c r="E48" s="20"/>
      <c r="F48" s="17"/>
      <c r="G48" s="17"/>
    </row>
    <row r="49">
      <c r="A49" s="21">
        <v>6.0</v>
      </c>
      <c r="B49" s="17"/>
      <c r="C49" s="17" t="s">
        <v>56</v>
      </c>
      <c r="D49" s="17"/>
      <c r="E49" s="17"/>
      <c r="F49" s="17"/>
      <c r="G49" s="17"/>
    </row>
    <row r="50">
      <c r="A50" s="21">
        <v>1.0</v>
      </c>
      <c r="B50" s="21">
        <v>100428.0</v>
      </c>
      <c r="C50" s="17" t="s">
        <v>12</v>
      </c>
      <c r="D50" s="8">
        <v>478.71</v>
      </c>
      <c r="E50" s="22">
        <f t="shared" ref="E50:E51" si="5">A50*D50</f>
        <v>478.71</v>
      </c>
      <c r="F50" s="23"/>
      <c r="G50" s="17"/>
    </row>
    <row r="51">
      <c r="A51" s="21">
        <v>1.0</v>
      </c>
      <c r="B51" s="21">
        <v>100429.0</v>
      </c>
      <c r="C51" s="17" t="s">
        <v>31</v>
      </c>
      <c r="D51" s="8">
        <v>239.35</v>
      </c>
      <c r="E51" s="22">
        <f t="shared" si="5"/>
        <v>239.35</v>
      </c>
      <c r="F51" s="23"/>
      <c r="G51" s="17"/>
    </row>
    <row r="52">
      <c r="A52" s="21">
        <v>6.0</v>
      </c>
      <c r="B52" s="30">
        <v>100497.0</v>
      </c>
      <c r="C52" s="31" t="s">
        <v>29</v>
      </c>
      <c r="D52" s="11">
        <v>120.67</v>
      </c>
      <c r="E52" s="22">
        <f>D52*A52</f>
        <v>724.02</v>
      </c>
      <c r="F52" s="23"/>
      <c r="G52" s="17"/>
    </row>
    <row r="53">
      <c r="A53" s="21">
        <v>6.0</v>
      </c>
      <c r="B53" s="21">
        <v>200202.0</v>
      </c>
      <c r="C53" s="17" t="s">
        <v>33</v>
      </c>
      <c r="D53" s="11">
        <v>44.89</v>
      </c>
      <c r="E53" s="22">
        <f>A53*D53</f>
        <v>269.34</v>
      </c>
      <c r="F53" s="22">
        <f>SUM(E50:E53)</f>
        <v>1711.42</v>
      </c>
      <c r="G53" s="24">
        <f>F53/E66</f>
        <v>0.1158093868</v>
      </c>
    </row>
    <row r="54">
      <c r="A54" s="17"/>
      <c r="B54" s="17"/>
      <c r="C54" s="17"/>
      <c r="D54" s="17"/>
      <c r="E54" s="17"/>
      <c r="F54" s="17"/>
      <c r="G54" s="17"/>
    </row>
    <row r="55">
      <c r="A55" s="32" t="s">
        <v>57</v>
      </c>
      <c r="B55" s="20"/>
      <c r="C55" s="20"/>
      <c r="D55" s="20"/>
      <c r="E55" s="20"/>
      <c r="F55" s="17"/>
      <c r="G55" s="17"/>
    </row>
    <row r="56">
      <c r="A56" s="21">
        <v>1.0</v>
      </c>
      <c r="B56" s="21">
        <v>100202.0</v>
      </c>
      <c r="C56" s="17" t="s">
        <v>58</v>
      </c>
      <c r="D56" s="9">
        <v>362.58</v>
      </c>
      <c r="E56" s="22">
        <f>A56*D56</f>
        <v>362.58</v>
      </c>
      <c r="F56" s="22">
        <f>E56</f>
        <v>362.58</v>
      </c>
      <c r="G56" s="24">
        <f>F56/E66</f>
        <v>0.02453527916</v>
      </c>
    </row>
    <row r="57">
      <c r="A57" s="17"/>
      <c r="B57" s="17"/>
      <c r="C57" s="17"/>
      <c r="D57" s="17"/>
      <c r="E57" s="17"/>
      <c r="F57" s="17"/>
      <c r="G57" s="17"/>
    </row>
    <row r="58">
      <c r="A58" s="19" t="s">
        <v>59</v>
      </c>
      <c r="B58" s="20"/>
      <c r="C58" s="20"/>
      <c r="D58" s="20"/>
      <c r="E58" s="20"/>
      <c r="F58" s="17"/>
      <c r="G58" s="17"/>
    </row>
    <row r="59">
      <c r="A59" s="21">
        <v>1.0</v>
      </c>
      <c r="B59" s="21">
        <v>100120.0</v>
      </c>
      <c r="C59" s="17" t="s">
        <v>8</v>
      </c>
      <c r="D59" s="8">
        <v>72.61</v>
      </c>
      <c r="E59" s="22">
        <f t="shared" ref="E59:E61" si="6">A59*D59</f>
        <v>72.61</v>
      </c>
      <c r="F59" s="23"/>
      <c r="G59" s="17"/>
    </row>
    <row r="60">
      <c r="A60" s="21">
        <v>1.0</v>
      </c>
      <c r="B60" s="21">
        <v>100141.0</v>
      </c>
      <c r="C60" s="17" t="s">
        <v>10</v>
      </c>
      <c r="D60" s="8">
        <v>110.96</v>
      </c>
      <c r="E60" s="22">
        <f t="shared" si="6"/>
        <v>110.96</v>
      </c>
      <c r="F60" s="23"/>
      <c r="G60" s="17"/>
    </row>
    <row r="61">
      <c r="A61" s="21">
        <v>1.0</v>
      </c>
      <c r="B61" s="21">
        <v>100246.0</v>
      </c>
      <c r="C61" s="17" t="s">
        <v>20</v>
      </c>
      <c r="D61" s="8">
        <v>484.94</v>
      </c>
      <c r="E61" s="22">
        <f t="shared" si="6"/>
        <v>484.94</v>
      </c>
      <c r="F61" s="22">
        <f>SUM(E59:E61)</f>
        <v>668.51</v>
      </c>
      <c r="G61" s="24">
        <f>F61/E66</f>
        <v>0.04523713241</v>
      </c>
    </row>
    <row r="62">
      <c r="A62" s="17"/>
      <c r="B62" s="17"/>
      <c r="C62" s="17"/>
      <c r="D62" s="17"/>
      <c r="E62" s="17"/>
      <c r="F62" s="17"/>
      <c r="G62" s="17"/>
    </row>
    <row r="63">
      <c r="A63" s="17"/>
      <c r="B63" s="17"/>
      <c r="C63" s="17"/>
      <c r="D63" s="17"/>
      <c r="E63" s="17"/>
      <c r="F63" s="17"/>
      <c r="G63" s="17"/>
    </row>
    <row r="64">
      <c r="A64" s="17"/>
      <c r="B64" s="17"/>
      <c r="C64" s="17" t="s">
        <v>35</v>
      </c>
      <c r="D64" s="17"/>
      <c r="E64" s="22">
        <f>SUM(E2:E61)</f>
        <v>12314.92</v>
      </c>
      <c r="F64" s="17"/>
      <c r="G64" s="17"/>
    </row>
    <row r="65">
      <c r="A65" s="17"/>
      <c r="B65" s="17"/>
      <c r="C65" s="17" t="s">
        <v>36</v>
      </c>
      <c r="D65" s="24">
        <v>0.2</v>
      </c>
      <c r="E65" s="22">
        <f>D65*E64</f>
        <v>2462.984</v>
      </c>
      <c r="F65" s="17"/>
      <c r="G65" s="17"/>
    </row>
    <row r="66">
      <c r="A66" s="33"/>
      <c r="B66" s="18"/>
      <c r="C66" s="18" t="s">
        <v>37</v>
      </c>
      <c r="D66" s="18"/>
      <c r="E66" s="34">
        <f>SUM(E64:E65)</f>
        <v>14777.904</v>
      </c>
      <c r="F66" s="18"/>
      <c r="G66" s="18"/>
    </row>
    <row r="67">
      <c r="A67" s="35" t="s">
        <v>38</v>
      </c>
      <c r="B67" s="17"/>
      <c r="C67" s="17"/>
      <c r="D67" s="17"/>
      <c r="E67" s="17"/>
      <c r="F67" s="17"/>
      <c r="G67" s="17"/>
    </row>
    <row r="68">
      <c r="A68" s="36"/>
      <c r="B68" s="36"/>
      <c r="C68" s="36"/>
      <c r="D68" s="36"/>
      <c r="E68" s="36"/>
      <c r="F68" s="36"/>
      <c r="G68" s="36"/>
    </row>
    <row r="69">
      <c r="A69" s="36"/>
      <c r="B69" s="36"/>
      <c r="C69" s="36"/>
      <c r="D69" s="36"/>
      <c r="E69" s="36"/>
      <c r="F69" s="36"/>
      <c r="G69" s="36"/>
    </row>
  </sheetData>
  <mergeCells count="12">
    <mergeCell ref="A35:E35"/>
    <mergeCell ref="A40:E40"/>
    <mergeCell ref="A48:E48"/>
    <mergeCell ref="A55:E55"/>
    <mergeCell ref="A58:E58"/>
    <mergeCell ref="A1:G1"/>
    <mergeCell ref="A5:E5"/>
    <mergeCell ref="A13:E13"/>
    <mergeCell ref="A23:E23"/>
    <mergeCell ref="A26:E26"/>
    <mergeCell ref="A29:E29"/>
    <mergeCell ref="A32:E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42.25"/>
    <col customWidth="1" min="4" max="4" width="20.13"/>
    <col customWidth="1" min="5" max="5" width="20.88"/>
    <col customWidth="1" min="6" max="6" width="15.13"/>
    <col customWidth="1" min="7" max="7" width="14.75"/>
    <col customWidth="1" min="8" max="25" width="8.75"/>
  </cols>
  <sheetData>
    <row r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1.5" customHeight="1">
      <c r="A2" s="16" t="s">
        <v>60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17"/>
      <c r="B3" s="17"/>
      <c r="C3" s="17"/>
      <c r="D3" s="17"/>
      <c r="E3" s="37"/>
      <c r="F3" s="37"/>
      <c r="G3" s="17"/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18" t="s">
        <v>1</v>
      </c>
      <c r="B4" s="18" t="s">
        <v>2</v>
      </c>
      <c r="C4" s="18" t="s">
        <v>3</v>
      </c>
      <c r="D4" s="18" t="s">
        <v>61</v>
      </c>
      <c r="E4" s="38" t="s">
        <v>4</v>
      </c>
      <c r="F4" s="39" t="s">
        <v>5</v>
      </c>
      <c r="G4" s="18" t="s">
        <v>62</v>
      </c>
      <c r="H4" s="18" t="s">
        <v>41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17"/>
      <c r="B5" s="17"/>
      <c r="C5" s="17"/>
      <c r="D5" s="17"/>
      <c r="E5" s="37"/>
      <c r="F5" s="37"/>
      <c r="G5" s="17"/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21">
        <v>1.0</v>
      </c>
      <c r="B6" s="21">
        <v>100114.0</v>
      </c>
      <c r="C6" s="17" t="s">
        <v>7</v>
      </c>
      <c r="D6" s="17"/>
      <c r="E6" s="8">
        <v>102.85</v>
      </c>
      <c r="F6" s="22">
        <f t="shared" ref="F6:F12" si="1">A6*E6</f>
        <v>102.85</v>
      </c>
      <c r="G6" s="23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21">
        <v>1.0</v>
      </c>
      <c r="B7" s="21">
        <v>100218.0</v>
      </c>
      <c r="C7" s="17" t="s">
        <v>14</v>
      </c>
      <c r="D7" s="17"/>
      <c r="E7" s="8">
        <v>102.85</v>
      </c>
      <c r="F7" s="22">
        <f t="shared" si="1"/>
        <v>102.85</v>
      </c>
      <c r="G7" s="23"/>
      <c r="H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21">
        <v>1.0</v>
      </c>
      <c r="B8" s="21">
        <v>100335.0</v>
      </c>
      <c r="C8" s="17" t="s">
        <v>6</v>
      </c>
      <c r="D8" s="17"/>
      <c r="E8" s="6">
        <v>620.84</v>
      </c>
      <c r="F8" s="22">
        <f t="shared" si="1"/>
        <v>620.84</v>
      </c>
      <c r="G8" s="23"/>
      <c r="H8" s="1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21">
        <v>1.0</v>
      </c>
      <c r="B9" s="21">
        <v>100428.0</v>
      </c>
      <c r="C9" s="17" t="s">
        <v>12</v>
      </c>
      <c r="D9" s="17"/>
      <c r="E9" s="8">
        <v>478.71</v>
      </c>
      <c r="F9" s="22">
        <f t="shared" si="1"/>
        <v>478.71</v>
      </c>
      <c r="G9" s="23"/>
      <c r="H9" s="1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21">
        <v>1.0</v>
      </c>
      <c r="B10" s="21">
        <v>100429.0</v>
      </c>
      <c r="C10" s="17" t="s">
        <v>31</v>
      </c>
      <c r="D10" s="17"/>
      <c r="E10" s="8">
        <v>239.35</v>
      </c>
      <c r="F10" s="22">
        <f t="shared" si="1"/>
        <v>239.35</v>
      </c>
      <c r="G10" s="23"/>
      <c r="H10" s="1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21">
        <v>3.0</v>
      </c>
      <c r="B11" s="21">
        <v>200035.0</v>
      </c>
      <c r="C11" s="17" t="s">
        <v>26</v>
      </c>
      <c r="D11" s="17"/>
      <c r="E11" s="8">
        <v>151.91</v>
      </c>
      <c r="F11" s="22">
        <f t="shared" si="1"/>
        <v>455.73</v>
      </c>
      <c r="G11" s="23"/>
      <c r="H11" s="1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21">
        <v>1.0</v>
      </c>
      <c r="B12" s="21">
        <v>200143.0</v>
      </c>
      <c r="C12" s="17" t="s">
        <v>32</v>
      </c>
      <c r="D12" s="17"/>
      <c r="E12" s="8">
        <v>31.47</v>
      </c>
      <c r="F12" s="22">
        <f t="shared" si="1"/>
        <v>31.47</v>
      </c>
      <c r="G12" s="22">
        <f>SUM(F6:F12)</f>
        <v>2031.8</v>
      </c>
      <c r="H12" s="24">
        <f>G12/F112</f>
        <v>0.1374349251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/>
      <c r="B13" s="17"/>
      <c r="C13" s="17"/>
      <c r="D13" s="17"/>
      <c r="E13" s="37"/>
      <c r="F13" s="37"/>
      <c r="G13" s="17"/>
      <c r="H13" s="1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39" t="s">
        <v>63</v>
      </c>
      <c r="B14" s="20"/>
      <c r="C14" s="20"/>
      <c r="D14" s="20"/>
      <c r="E14" s="20"/>
      <c r="F14" s="20"/>
      <c r="G14" s="17"/>
      <c r="H14" s="1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21">
        <v>1.0</v>
      </c>
      <c r="B15" s="21">
        <v>100202.0</v>
      </c>
      <c r="C15" s="17" t="s">
        <v>58</v>
      </c>
      <c r="D15" s="17"/>
      <c r="E15" s="9">
        <v>362.58</v>
      </c>
      <c r="F15" s="22">
        <f t="shared" ref="F15:F16" si="2">A15*E15</f>
        <v>362.58</v>
      </c>
      <c r="G15" s="23"/>
      <c r="H15" s="1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21">
        <v>1.0</v>
      </c>
      <c r="B16" s="21">
        <v>100246.0</v>
      </c>
      <c r="C16" s="17" t="s">
        <v>20</v>
      </c>
      <c r="D16" s="17"/>
      <c r="E16" s="8">
        <v>484.94</v>
      </c>
      <c r="F16" s="22">
        <f t="shared" si="2"/>
        <v>484.94</v>
      </c>
      <c r="G16" s="22">
        <f>SUM(F15:F16)</f>
        <v>847.52</v>
      </c>
      <c r="H16" s="24">
        <f>G16/F112</f>
        <v>0.05732791007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17"/>
      <c r="B17" s="17"/>
      <c r="C17" s="17"/>
      <c r="D17" s="17"/>
      <c r="E17" s="37"/>
      <c r="F17" s="37"/>
      <c r="G17" s="17"/>
      <c r="H17" s="1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39" t="s">
        <v>64</v>
      </c>
      <c r="B18" s="20"/>
      <c r="C18" s="20"/>
      <c r="D18" s="20"/>
      <c r="E18" s="20"/>
      <c r="F18" s="20"/>
      <c r="G18" s="17"/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1">
        <v>1.0</v>
      </c>
      <c r="B19" s="21">
        <v>100142.0</v>
      </c>
      <c r="C19" s="17" t="s">
        <v>11</v>
      </c>
      <c r="D19" s="17"/>
      <c r="E19" s="8">
        <v>108.6</v>
      </c>
      <c r="F19" s="22">
        <f t="shared" ref="F19:F23" si="3">A19*E19</f>
        <v>108.6</v>
      </c>
      <c r="G19" s="23"/>
      <c r="H19" s="1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21">
        <v>1.0</v>
      </c>
      <c r="B20" s="21">
        <v>100221.0</v>
      </c>
      <c r="C20" s="17" t="s">
        <v>16</v>
      </c>
      <c r="D20" s="17" t="s">
        <v>65</v>
      </c>
      <c r="E20" s="8">
        <v>86.02</v>
      </c>
      <c r="F20" s="22">
        <f t="shared" si="3"/>
        <v>86.02</v>
      </c>
      <c r="G20" s="23"/>
      <c r="H20" s="1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21">
        <v>1.0</v>
      </c>
      <c r="B21" s="21">
        <v>100225.0</v>
      </c>
      <c r="C21" s="17" t="s">
        <v>18</v>
      </c>
      <c r="D21" s="17"/>
      <c r="E21" s="8">
        <v>80.25</v>
      </c>
      <c r="F21" s="22">
        <f t="shared" si="3"/>
        <v>80.25</v>
      </c>
      <c r="G21" s="23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21">
        <v>3.0</v>
      </c>
      <c r="B22" s="21">
        <v>100330.0</v>
      </c>
      <c r="C22" s="17" t="s">
        <v>23</v>
      </c>
      <c r="D22" s="17"/>
      <c r="E22" s="8">
        <v>80.75</v>
      </c>
      <c r="F22" s="22">
        <f t="shared" si="3"/>
        <v>242.25</v>
      </c>
      <c r="G22" s="23"/>
      <c r="H22" s="1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21">
        <v>1.0</v>
      </c>
      <c r="B23" s="21">
        <v>100422.0</v>
      </c>
      <c r="C23" s="17" t="s">
        <v>17</v>
      </c>
      <c r="D23" s="17"/>
      <c r="E23" s="6">
        <v>92.87</v>
      </c>
      <c r="F23" s="22">
        <f t="shared" si="3"/>
        <v>92.87</v>
      </c>
      <c r="G23" s="22">
        <f>SUM(F19:F23)</f>
        <v>609.99</v>
      </c>
      <c r="H23" s="24">
        <f>G23/F112</f>
        <v>0.0412609164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17"/>
      <c r="B24" s="17"/>
      <c r="C24" s="17"/>
      <c r="D24" s="17"/>
      <c r="E24" s="37"/>
      <c r="F24" s="37"/>
      <c r="G24" s="17"/>
      <c r="H24" s="1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39" t="s">
        <v>66</v>
      </c>
      <c r="B25" s="20"/>
      <c r="C25" s="20"/>
      <c r="D25" s="20"/>
      <c r="E25" s="20"/>
      <c r="F25" s="20"/>
      <c r="G25" s="17"/>
      <c r="H25" s="1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21">
        <v>1.0</v>
      </c>
      <c r="B26" s="17"/>
      <c r="C26" s="17" t="s">
        <v>56</v>
      </c>
      <c r="D26" s="17"/>
      <c r="E26" s="37"/>
      <c r="F26" s="37"/>
      <c r="G26" s="17"/>
      <c r="H26" s="1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21">
        <v>1.0</v>
      </c>
      <c r="B27" s="21">
        <v>100221.0</v>
      </c>
      <c r="C27" s="17" t="s">
        <v>16</v>
      </c>
      <c r="D27" s="17" t="s">
        <v>65</v>
      </c>
      <c r="E27" s="8">
        <v>86.02</v>
      </c>
      <c r="F27" s="22">
        <f t="shared" ref="F27:F36" si="4">A27*E27</f>
        <v>86.02</v>
      </c>
      <c r="G27" s="23"/>
      <c r="H27" s="1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21">
        <v>1.0</v>
      </c>
      <c r="B28" s="21">
        <v>100221.0</v>
      </c>
      <c r="C28" s="17" t="s">
        <v>16</v>
      </c>
      <c r="D28" s="17" t="s">
        <v>67</v>
      </c>
      <c r="E28" s="8">
        <v>86.02</v>
      </c>
      <c r="F28" s="22">
        <f t="shared" si="4"/>
        <v>86.02</v>
      </c>
      <c r="G28" s="23"/>
      <c r="H28" s="1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21">
        <v>1.0</v>
      </c>
      <c r="B29" s="21">
        <v>100225.0</v>
      </c>
      <c r="C29" s="17" t="s">
        <v>18</v>
      </c>
      <c r="D29" s="17"/>
      <c r="E29" s="8">
        <v>80.25</v>
      </c>
      <c r="F29" s="22">
        <f t="shared" si="4"/>
        <v>80.25</v>
      </c>
      <c r="G29" s="23"/>
      <c r="H29" s="1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21">
        <v>1.0</v>
      </c>
      <c r="B30" s="21">
        <v>100239.0</v>
      </c>
      <c r="C30" s="17" t="s">
        <v>19</v>
      </c>
      <c r="D30" s="17"/>
      <c r="E30" s="8">
        <v>74.68</v>
      </c>
      <c r="F30" s="22">
        <f t="shared" si="4"/>
        <v>74.68</v>
      </c>
      <c r="G30" s="23"/>
      <c r="H30" s="1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21">
        <v>1.0</v>
      </c>
      <c r="B31" s="21">
        <v>100288.0</v>
      </c>
      <c r="C31" s="17" t="s">
        <v>21</v>
      </c>
      <c r="D31" s="17"/>
      <c r="E31" s="8">
        <v>287.25</v>
      </c>
      <c r="F31" s="22">
        <f t="shared" si="4"/>
        <v>287.25</v>
      </c>
      <c r="G31" s="23"/>
      <c r="H31" s="1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21">
        <v>1.0</v>
      </c>
      <c r="B32" s="21">
        <v>100395.0</v>
      </c>
      <c r="C32" s="17" t="s">
        <v>25</v>
      </c>
      <c r="D32" s="17"/>
      <c r="E32" s="8">
        <v>91.18</v>
      </c>
      <c r="F32" s="22">
        <f t="shared" si="4"/>
        <v>91.18</v>
      </c>
      <c r="G32" s="23"/>
      <c r="H32" s="1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21">
        <v>1.0</v>
      </c>
      <c r="B33" s="21">
        <v>100422.0</v>
      </c>
      <c r="C33" s="17" t="s">
        <v>17</v>
      </c>
      <c r="D33" s="17" t="s">
        <v>68</v>
      </c>
      <c r="E33" s="6">
        <v>92.87</v>
      </c>
      <c r="F33" s="22">
        <f t="shared" si="4"/>
        <v>92.87</v>
      </c>
      <c r="G33" s="23"/>
      <c r="H33" s="1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21">
        <v>1.0</v>
      </c>
      <c r="B34" s="30">
        <v>100497.0</v>
      </c>
      <c r="C34" s="31" t="s">
        <v>29</v>
      </c>
      <c r="D34" s="17"/>
      <c r="E34" s="11">
        <v>120.67</v>
      </c>
      <c r="F34" s="22">
        <f t="shared" si="4"/>
        <v>120.67</v>
      </c>
      <c r="G34" s="23"/>
      <c r="H34" s="1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21">
        <v>1.0</v>
      </c>
      <c r="B35" s="21">
        <v>200098.0</v>
      </c>
      <c r="C35" s="31" t="s">
        <v>69</v>
      </c>
      <c r="D35" s="17"/>
      <c r="E35" s="11">
        <v>128.52</v>
      </c>
      <c r="F35" s="22">
        <f t="shared" si="4"/>
        <v>128.52</v>
      </c>
      <c r="G35" s="23"/>
      <c r="H35" s="1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21">
        <v>1.0</v>
      </c>
      <c r="B36" s="21">
        <v>200202.0</v>
      </c>
      <c r="C36" s="40" t="s">
        <v>33</v>
      </c>
      <c r="D36" s="17"/>
      <c r="E36" s="11">
        <v>44.89</v>
      </c>
      <c r="F36" s="22">
        <f t="shared" si="4"/>
        <v>44.89</v>
      </c>
      <c r="G36" s="22">
        <f>SUM(F27:F36)</f>
        <v>1092.35</v>
      </c>
      <c r="H36" s="24">
        <f>G36/F112</f>
        <v>0.07388869002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17"/>
      <c r="B37" s="17"/>
      <c r="C37" s="17"/>
      <c r="D37" s="17"/>
      <c r="E37" s="37"/>
      <c r="F37" s="3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39" t="s">
        <v>70</v>
      </c>
      <c r="B38" s="20"/>
      <c r="C38" s="20"/>
      <c r="D38" s="20"/>
      <c r="E38" s="20"/>
      <c r="F38" s="20"/>
      <c r="G38" s="17"/>
      <c r="H38" s="1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21">
        <v>1.0</v>
      </c>
      <c r="B39" s="17"/>
      <c r="C39" s="17" t="s">
        <v>56</v>
      </c>
      <c r="D39" s="17"/>
      <c r="E39" s="37"/>
      <c r="F39" s="37"/>
      <c r="G39" s="17"/>
      <c r="H39" s="1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21">
        <v>1.0</v>
      </c>
      <c r="B40" s="21">
        <v>100221.0</v>
      </c>
      <c r="C40" s="17" t="s">
        <v>16</v>
      </c>
      <c r="D40" s="17" t="s">
        <v>65</v>
      </c>
      <c r="E40" s="8">
        <v>86.02</v>
      </c>
      <c r="F40" s="22">
        <f t="shared" ref="F40:F49" si="5">A40*E40</f>
        <v>86.02</v>
      </c>
      <c r="G40" s="23"/>
      <c r="H40" s="1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21">
        <v>1.0</v>
      </c>
      <c r="B41" s="21">
        <v>100221.0</v>
      </c>
      <c r="C41" s="17" t="s">
        <v>16</v>
      </c>
      <c r="D41" s="17" t="s">
        <v>67</v>
      </c>
      <c r="E41" s="8">
        <v>86.02</v>
      </c>
      <c r="F41" s="22">
        <f t="shared" si="5"/>
        <v>86.02</v>
      </c>
      <c r="G41" s="23"/>
      <c r="H41" s="1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21">
        <v>1.0</v>
      </c>
      <c r="B42" s="21">
        <v>100225.0</v>
      </c>
      <c r="C42" s="17" t="s">
        <v>18</v>
      </c>
      <c r="D42" s="17"/>
      <c r="E42" s="8">
        <v>80.25</v>
      </c>
      <c r="F42" s="22">
        <f t="shared" si="5"/>
        <v>80.25</v>
      </c>
      <c r="G42" s="23"/>
      <c r="H42" s="1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21">
        <v>1.0</v>
      </c>
      <c r="B43" s="21">
        <v>100239.0</v>
      </c>
      <c r="C43" s="17" t="s">
        <v>19</v>
      </c>
      <c r="D43" s="17"/>
      <c r="E43" s="8">
        <v>74.68</v>
      </c>
      <c r="F43" s="22">
        <f t="shared" si="5"/>
        <v>74.68</v>
      </c>
      <c r="G43" s="23"/>
      <c r="H43" s="1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21">
        <v>1.0</v>
      </c>
      <c r="B44" s="21">
        <v>100288.0</v>
      </c>
      <c r="C44" s="17" t="s">
        <v>21</v>
      </c>
      <c r="D44" s="17"/>
      <c r="E44" s="8">
        <v>287.25</v>
      </c>
      <c r="F44" s="22">
        <f t="shared" si="5"/>
        <v>287.25</v>
      </c>
      <c r="G44" s="23"/>
      <c r="H44" s="1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21">
        <v>1.0</v>
      </c>
      <c r="B45" s="21">
        <v>100395.0</v>
      </c>
      <c r="C45" s="17" t="s">
        <v>25</v>
      </c>
      <c r="D45" s="17"/>
      <c r="E45" s="8">
        <v>91.18</v>
      </c>
      <c r="F45" s="22">
        <f t="shared" si="5"/>
        <v>91.18</v>
      </c>
      <c r="G45" s="23"/>
      <c r="H45" s="1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21">
        <v>1.0</v>
      </c>
      <c r="B46" s="21">
        <v>100422.0</v>
      </c>
      <c r="C46" s="17" t="s">
        <v>17</v>
      </c>
      <c r="D46" s="17" t="s">
        <v>68</v>
      </c>
      <c r="E46" s="6">
        <v>92.87</v>
      </c>
      <c r="F46" s="22">
        <f t="shared" si="5"/>
        <v>92.87</v>
      </c>
      <c r="G46" s="23"/>
      <c r="H46" s="1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21">
        <v>1.0</v>
      </c>
      <c r="B47" s="30">
        <v>100497.0</v>
      </c>
      <c r="C47" s="31" t="s">
        <v>29</v>
      </c>
      <c r="D47" s="17"/>
      <c r="E47" s="11">
        <v>120.67</v>
      </c>
      <c r="F47" s="22">
        <f t="shared" si="5"/>
        <v>120.67</v>
      </c>
      <c r="G47" s="23"/>
      <c r="H47" s="1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21">
        <v>1.0</v>
      </c>
      <c r="B48" s="21">
        <v>200098.0</v>
      </c>
      <c r="C48" s="31" t="s">
        <v>69</v>
      </c>
      <c r="D48" s="17"/>
      <c r="E48" s="11">
        <v>128.52</v>
      </c>
      <c r="F48" s="22">
        <f t="shared" si="5"/>
        <v>128.52</v>
      </c>
      <c r="G48" s="23"/>
      <c r="H48" s="1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21">
        <v>1.0</v>
      </c>
      <c r="B49" s="21">
        <v>200202.0</v>
      </c>
      <c r="C49" s="40" t="s">
        <v>33</v>
      </c>
      <c r="D49" s="17"/>
      <c r="E49" s="11">
        <v>44.89</v>
      </c>
      <c r="F49" s="22">
        <f t="shared" si="5"/>
        <v>44.89</v>
      </c>
      <c r="G49" s="22">
        <f>SUM(F40:F49)</f>
        <v>1092.35</v>
      </c>
      <c r="H49" s="24">
        <f>G49/F112</f>
        <v>0.07388869002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17"/>
      <c r="B50" s="17"/>
      <c r="C50" s="17"/>
      <c r="D50" s="17"/>
      <c r="E50" s="37"/>
      <c r="F50" s="37"/>
      <c r="G50" s="17"/>
      <c r="H50" s="1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9" t="s">
        <v>71</v>
      </c>
      <c r="B51" s="20"/>
      <c r="C51" s="20"/>
      <c r="D51" s="20"/>
      <c r="E51" s="20"/>
      <c r="F51" s="20"/>
      <c r="G51" s="17"/>
      <c r="H51" s="1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21">
        <v>1.0</v>
      </c>
      <c r="B52" s="17"/>
      <c r="C52" s="17" t="s">
        <v>43</v>
      </c>
      <c r="D52" s="17"/>
      <c r="E52" s="37"/>
      <c r="F52" s="37"/>
      <c r="G52" s="17"/>
      <c r="H52" s="1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21">
        <v>1.0</v>
      </c>
      <c r="B53" s="21">
        <v>100221.0</v>
      </c>
      <c r="C53" s="17" t="s">
        <v>16</v>
      </c>
      <c r="D53" s="17" t="s">
        <v>65</v>
      </c>
      <c r="E53" s="8">
        <v>86.02</v>
      </c>
      <c r="F53" s="22">
        <f t="shared" ref="F53:F55" si="6">A53*E53</f>
        <v>86.02</v>
      </c>
      <c r="G53" s="23"/>
      <c r="H53" s="1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21">
        <v>1.0</v>
      </c>
      <c r="B54" s="21">
        <v>100395.0</v>
      </c>
      <c r="C54" s="17" t="s">
        <v>25</v>
      </c>
      <c r="D54" s="17"/>
      <c r="E54" s="8">
        <v>91.18</v>
      </c>
      <c r="F54" s="22">
        <f t="shared" si="6"/>
        <v>91.18</v>
      </c>
      <c r="G54" s="23"/>
      <c r="H54" s="1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21">
        <v>1.0</v>
      </c>
      <c r="B55" s="21">
        <v>100422.0</v>
      </c>
      <c r="C55" s="17" t="s">
        <v>17</v>
      </c>
      <c r="D55" s="17"/>
      <c r="E55" s="6">
        <v>92.87</v>
      </c>
      <c r="F55" s="22">
        <f t="shared" si="6"/>
        <v>92.87</v>
      </c>
      <c r="G55" s="22">
        <f>SUM(F53:F55)</f>
        <v>270.07</v>
      </c>
      <c r="H55" s="24">
        <f>G55/F112</f>
        <v>0.0182680629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17"/>
      <c r="B56" s="17"/>
      <c r="C56" s="17"/>
      <c r="D56" s="17"/>
      <c r="E56" s="37"/>
      <c r="F56" s="37"/>
      <c r="G56" s="17"/>
      <c r="H56" s="1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9" t="s">
        <v>72</v>
      </c>
      <c r="B57" s="20"/>
      <c r="C57" s="20"/>
      <c r="D57" s="20"/>
      <c r="E57" s="20"/>
      <c r="F57" s="20"/>
      <c r="G57" s="17"/>
      <c r="H57" s="1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21">
        <v>1.0</v>
      </c>
      <c r="B58" s="17"/>
      <c r="C58" s="17" t="s">
        <v>43</v>
      </c>
      <c r="D58" s="17"/>
      <c r="E58" s="37"/>
      <c r="F58" s="37"/>
      <c r="G58" s="17"/>
      <c r="H58" s="1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21">
        <v>1.0</v>
      </c>
      <c r="B59" s="17"/>
      <c r="C59" s="17" t="s">
        <v>56</v>
      </c>
      <c r="D59" s="17"/>
      <c r="E59" s="37"/>
      <c r="F59" s="37"/>
      <c r="G59" s="17"/>
      <c r="H59" s="1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21">
        <v>1.0</v>
      </c>
      <c r="B60" s="21">
        <v>100221.0</v>
      </c>
      <c r="C60" s="17" t="s">
        <v>16</v>
      </c>
      <c r="D60" s="17" t="s">
        <v>65</v>
      </c>
      <c r="E60" s="8">
        <v>86.02</v>
      </c>
      <c r="F60" s="22">
        <f t="shared" ref="F60:F65" si="7">A60*E60</f>
        <v>86.02</v>
      </c>
      <c r="G60" s="23"/>
      <c r="H60" s="1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21">
        <v>1.0</v>
      </c>
      <c r="B61" s="21">
        <v>100225.0</v>
      </c>
      <c r="C61" s="17" t="s">
        <v>18</v>
      </c>
      <c r="D61" s="17"/>
      <c r="E61" s="8">
        <v>80.25</v>
      </c>
      <c r="F61" s="22">
        <f t="shared" si="7"/>
        <v>80.25</v>
      </c>
      <c r="G61" s="23"/>
      <c r="H61" s="1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21">
        <v>3.0</v>
      </c>
      <c r="B62" s="21">
        <v>100330.0</v>
      </c>
      <c r="C62" s="17" t="s">
        <v>23</v>
      </c>
      <c r="D62" s="17"/>
      <c r="E62" s="8">
        <v>80.75</v>
      </c>
      <c r="F62" s="22">
        <f t="shared" si="7"/>
        <v>242.25</v>
      </c>
      <c r="G62" s="23"/>
      <c r="H62" s="1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21">
        <v>1.0</v>
      </c>
      <c r="B63" s="21">
        <v>100422.0</v>
      </c>
      <c r="C63" s="17" t="s">
        <v>17</v>
      </c>
      <c r="D63" s="17" t="s">
        <v>68</v>
      </c>
      <c r="E63" s="6">
        <v>92.87</v>
      </c>
      <c r="F63" s="22">
        <f t="shared" si="7"/>
        <v>92.87</v>
      </c>
      <c r="G63" s="23"/>
      <c r="H63" s="1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21">
        <v>1.0</v>
      </c>
      <c r="B64" s="30">
        <v>100497.0</v>
      </c>
      <c r="C64" s="31" t="s">
        <v>29</v>
      </c>
      <c r="D64" s="17"/>
      <c r="E64" s="11">
        <v>120.67</v>
      </c>
      <c r="F64" s="22">
        <f t="shared" si="7"/>
        <v>120.67</v>
      </c>
      <c r="G64" s="23"/>
      <c r="H64" s="1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21">
        <v>1.0</v>
      </c>
      <c r="B65" s="21">
        <v>200202.0</v>
      </c>
      <c r="C65" s="40" t="s">
        <v>33</v>
      </c>
      <c r="D65" s="17"/>
      <c r="E65" s="11">
        <v>44.89</v>
      </c>
      <c r="F65" s="22">
        <f t="shared" si="7"/>
        <v>44.89</v>
      </c>
      <c r="G65" s="22">
        <f>SUM(F60:F65)</f>
        <v>666.95</v>
      </c>
      <c r="H65" s="24">
        <f>G65/F112</f>
        <v>0.04511380218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17"/>
      <c r="B66" s="17"/>
      <c r="C66" s="17"/>
      <c r="D66" s="17"/>
      <c r="E66" s="37"/>
      <c r="F66" s="37"/>
      <c r="G66" s="17"/>
      <c r="H66" s="17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9" t="s">
        <v>73</v>
      </c>
      <c r="B67" s="20"/>
      <c r="C67" s="20"/>
      <c r="D67" s="20"/>
      <c r="E67" s="20"/>
      <c r="F67" s="20"/>
      <c r="G67" s="17"/>
      <c r="H67" s="17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21">
        <v>2.0</v>
      </c>
      <c r="B68" s="17"/>
      <c r="C68" s="17" t="s">
        <v>43</v>
      </c>
      <c r="D68" s="17" t="s">
        <v>74</v>
      </c>
      <c r="E68" s="37"/>
      <c r="F68" s="37"/>
      <c r="G68" s="17"/>
      <c r="H68" s="17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21">
        <v>1.0</v>
      </c>
      <c r="B69" s="21">
        <v>100221.0</v>
      </c>
      <c r="C69" s="17" t="s">
        <v>16</v>
      </c>
      <c r="D69" s="17"/>
      <c r="E69" s="8">
        <v>86.02</v>
      </c>
      <c r="F69" s="22">
        <f t="shared" ref="F69:F74" si="8">A69*E69</f>
        <v>86.02</v>
      </c>
      <c r="G69" s="23"/>
      <c r="H69" s="17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21">
        <v>1.0</v>
      </c>
      <c r="B70" s="21">
        <v>100225.0</v>
      </c>
      <c r="C70" s="17" t="s">
        <v>18</v>
      </c>
      <c r="D70" s="17"/>
      <c r="E70" s="8">
        <v>80.25</v>
      </c>
      <c r="F70" s="22">
        <f t="shared" si="8"/>
        <v>80.25</v>
      </c>
      <c r="G70" s="23"/>
      <c r="H70" s="17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21">
        <v>2.0</v>
      </c>
      <c r="B71" s="21">
        <v>100308.0</v>
      </c>
      <c r="C71" s="17" t="s">
        <v>22</v>
      </c>
      <c r="D71" s="17"/>
      <c r="E71" s="8">
        <v>287.25</v>
      </c>
      <c r="F71" s="22">
        <f t="shared" si="8"/>
        <v>574.5</v>
      </c>
      <c r="G71" s="23"/>
      <c r="H71" s="17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21">
        <v>6.0</v>
      </c>
      <c r="B72" s="21">
        <v>100330.0</v>
      </c>
      <c r="C72" s="17" t="s">
        <v>23</v>
      </c>
      <c r="D72" s="17"/>
      <c r="E72" s="8">
        <v>80.75</v>
      </c>
      <c r="F72" s="22">
        <f t="shared" si="8"/>
        <v>484.5</v>
      </c>
      <c r="G72" s="23"/>
      <c r="H72" s="17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21">
        <v>1.0</v>
      </c>
      <c r="B73" s="21">
        <v>100395.0</v>
      </c>
      <c r="C73" s="17" t="s">
        <v>25</v>
      </c>
      <c r="D73" s="17"/>
      <c r="E73" s="8">
        <v>91.18</v>
      </c>
      <c r="F73" s="22">
        <f t="shared" si="8"/>
        <v>91.18</v>
      </c>
      <c r="G73" s="23"/>
      <c r="H73" s="1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21">
        <v>1.0</v>
      </c>
      <c r="B74" s="21">
        <v>100422.0</v>
      </c>
      <c r="C74" s="17" t="s">
        <v>17</v>
      </c>
      <c r="D74" s="17" t="s">
        <v>68</v>
      </c>
      <c r="E74" s="6">
        <v>92.87</v>
      </c>
      <c r="F74" s="22">
        <f t="shared" si="8"/>
        <v>92.87</v>
      </c>
      <c r="G74" s="22">
        <f>SUM(F69:F74)</f>
        <v>1409.32</v>
      </c>
      <c r="H74" s="24">
        <f>G74/F112</f>
        <v>0.09532916064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17"/>
      <c r="B75" s="17"/>
      <c r="C75" s="17"/>
      <c r="D75" s="17"/>
      <c r="E75" s="37"/>
      <c r="F75" s="37"/>
      <c r="G75" s="17"/>
      <c r="H75" s="17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9" t="s">
        <v>75</v>
      </c>
      <c r="B76" s="20"/>
      <c r="C76" s="20"/>
      <c r="D76" s="20"/>
      <c r="E76" s="20"/>
      <c r="F76" s="20"/>
      <c r="G76" s="17"/>
      <c r="H76" s="1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21">
        <v>1.0</v>
      </c>
      <c r="B77" s="17"/>
      <c r="C77" s="17" t="s">
        <v>56</v>
      </c>
      <c r="D77" s="17"/>
      <c r="E77" s="37"/>
      <c r="F77" s="37"/>
      <c r="G77" s="17"/>
      <c r="H77" s="17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21">
        <v>1.0</v>
      </c>
      <c r="B78" s="21">
        <v>100221.0</v>
      </c>
      <c r="C78" s="17" t="s">
        <v>16</v>
      </c>
      <c r="D78" s="17" t="s">
        <v>65</v>
      </c>
      <c r="E78" s="8">
        <v>86.02</v>
      </c>
      <c r="F78" s="22">
        <f t="shared" ref="F78:F87" si="9">A78*E78</f>
        <v>86.02</v>
      </c>
      <c r="G78" s="23"/>
      <c r="H78" s="1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21">
        <v>1.0</v>
      </c>
      <c r="B79" s="21">
        <v>100225.0</v>
      </c>
      <c r="C79" s="17" t="s">
        <v>18</v>
      </c>
      <c r="D79" s="17"/>
      <c r="E79" s="8">
        <v>80.25</v>
      </c>
      <c r="F79" s="22">
        <f t="shared" si="9"/>
        <v>80.25</v>
      </c>
      <c r="G79" s="23"/>
      <c r="H79" s="17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21">
        <v>1.0</v>
      </c>
      <c r="B80" s="21">
        <v>100239.0</v>
      </c>
      <c r="C80" s="17" t="s">
        <v>19</v>
      </c>
      <c r="D80" s="17"/>
      <c r="E80" s="8">
        <v>74.68</v>
      </c>
      <c r="F80" s="22">
        <f t="shared" si="9"/>
        <v>74.68</v>
      </c>
      <c r="G80" s="23"/>
      <c r="H80" s="1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21">
        <v>1.0</v>
      </c>
      <c r="B81" s="21">
        <v>100288.0</v>
      </c>
      <c r="C81" s="17" t="s">
        <v>21</v>
      </c>
      <c r="D81" s="17"/>
      <c r="E81" s="8">
        <v>287.25</v>
      </c>
      <c r="F81" s="22">
        <f t="shared" si="9"/>
        <v>287.25</v>
      </c>
      <c r="G81" s="23"/>
      <c r="H81" s="17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21">
        <v>1.0</v>
      </c>
      <c r="B82" s="21">
        <v>100340.0</v>
      </c>
      <c r="C82" s="17" t="s">
        <v>24</v>
      </c>
      <c r="D82" s="17" t="s">
        <v>67</v>
      </c>
      <c r="E82" s="8">
        <v>226.82</v>
      </c>
      <c r="F82" s="22">
        <f t="shared" si="9"/>
        <v>226.82</v>
      </c>
      <c r="G82" s="23"/>
      <c r="H82" s="17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21">
        <v>1.0</v>
      </c>
      <c r="B83" s="21">
        <v>100395.0</v>
      </c>
      <c r="C83" s="17" t="s">
        <v>25</v>
      </c>
      <c r="D83" s="17"/>
      <c r="E83" s="8">
        <v>91.18</v>
      </c>
      <c r="F83" s="22">
        <f t="shared" si="9"/>
        <v>91.18</v>
      </c>
      <c r="G83" s="23"/>
      <c r="H83" s="17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21">
        <v>1.0</v>
      </c>
      <c r="B84" s="21">
        <v>100422.0</v>
      </c>
      <c r="C84" s="17" t="s">
        <v>17</v>
      </c>
      <c r="D84" s="17" t="s">
        <v>68</v>
      </c>
      <c r="E84" s="6">
        <v>92.87</v>
      </c>
      <c r="F84" s="22">
        <f t="shared" si="9"/>
        <v>92.87</v>
      </c>
      <c r="G84" s="23"/>
      <c r="H84" s="17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21">
        <v>1.0</v>
      </c>
      <c r="B85" s="30">
        <v>100497.0</v>
      </c>
      <c r="C85" s="31" t="s">
        <v>29</v>
      </c>
      <c r="D85" s="17"/>
      <c r="E85" s="11">
        <v>120.67</v>
      </c>
      <c r="F85" s="22">
        <f t="shared" si="9"/>
        <v>120.67</v>
      </c>
      <c r="G85" s="23"/>
      <c r="H85" s="17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21">
        <v>1.0</v>
      </c>
      <c r="B86" s="21">
        <v>200098.0</v>
      </c>
      <c r="C86" s="17" t="s">
        <v>54</v>
      </c>
      <c r="D86" s="17"/>
      <c r="E86" s="8">
        <v>128.52</v>
      </c>
      <c r="F86" s="22">
        <f t="shared" si="9"/>
        <v>128.52</v>
      </c>
      <c r="G86" s="23"/>
      <c r="H86" s="17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24.75" customHeight="1">
      <c r="A87" s="21">
        <v>1.0</v>
      </c>
      <c r="B87" s="21">
        <v>200202.0</v>
      </c>
      <c r="C87" s="40" t="s">
        <v>33</v>
      </c>
      <c r="D87" s="17"/>
      <c r="E87" s="11">
        <v>44.89</v>
      </c>
      <c r="F87" s="22">
        <f t="shared" si="9"/>
        <v>44.89</v>
      </c>
      <c r="G87" s="22">
        <f>SUM(F78:F88)</f>
        <v>1233.15</v>
      </c>
      <c r="H87" s="24">
        <f>G87/F112</f>
        <v>0.08341267735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19" t="s">
        <v>76</v>
      </c>
      <c r="B89" s="20"/>
      <c r="C89" s="20"/>
      <c r="D89" s="20"/>
      <c r="E89" s="20"/>
      <c r="F89" s="20"/>
      <c r="G89" s="17"/>
      <c r="H89" s="17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21">
        <v>2.0</v>
      </c>
      <c r="B90" s="17"/>
      <c r="C90" s="17" t="s">
        <v>56</v>
      </c>
      <c r="D90" s="17"/>
      <c r="E90" s="17"/>
      <c r="F90" s="17"/>
      <c r="G90" s="17"/>
      <c r="H90" s="17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21">
        <v>1.0</v>
      </c>
      <c r="B91" s="21">
        <v>100120.0</v>
      </c>
      <c r="C91" s="17" t="s">
        <v>8</v>
      </c>
      <c r="D91" s="17"/>
      <c r="E91" s="8">
        <v>72.61</v>
      </c>
      <c r="F91" s="22">
        <f t="shared" ref="F91:F100" si="10">A91*E91</f>
        <v>72.61</v>
      </c>
      <c r="G91" s="23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21">
        <v>1.0</v>
      </c>
      <c r="B92" s="21">
        <v>100141.0</v>
      </c>
      <c r="C92" s="17" t="s">
        <v>10</v>
      </c>
      <c r="D92" s="17"/>
      <c r="E92" s="8">
        <v>110.96</v>
      </c>
      <c r="F92" s="22">
        <f t="shared" si="10"/>
        <v>110.96</v>
      </c>
      <c r="G92" s="23"/>
      <c r="H92" s="17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21">
        <v>2.0</v>
      </c>
      <c r="B93" s="21">
        <v>100225.0</v>
      </c>
      <c r="C93" s="17" t="s">
        <v>18</v>
      </c>
      <c r="D93" s="17"/>
      <c r="E93" s="8">
        <v>80.25</v>
      </c>
      <c r="F93" s="22">
        <f t="shared" si="10"/>
        <v>160.5</v>
      </c>
      <c r="G93" s="23"/>
      <c r="H93" s="17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21">
        <v>1.0</v>
      </c>
      <c r="B94" s="21">
        <v>100288.0</v>
      </c>
      <c r="C94" s="17" t="s">
        <v>21</v>
      </c>
      <c r="D94" s="17"/>
      <c r="E94" s="8">
        <v>287.25</v>
      </c>
      <c r="F94" s="22">
        <f t="shared" si="10"/>
        <v>287.25</v>
      </c>
      <c r="G94" s="23"/>
      <c r="H94" s="1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21">
        <v>10.0</v>
      </c>
      <c r="B95" s="21">
        <v>100330.0</v>
      </c>
      <c r="C95" s="17" t="s">
        <v>23</v>
      </c>
      <c r="D95" s="17"/>
      <c r="E95" s="8">
        <v>80.75</v>
      </c>
      <c r="F95" s="22">
        <f t="shared" si="10"/>
        <v>807.5</v>
      </c>
      <c r="G95" s="23"/>
      <c r="H95" s="17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21">
        <v>1.0</v>
      </c>
      <c r="B96" s="21">
        <v>100395.0</v>
      </c>
      <c r="C96" s="17" t="s">
        <v>25</v>
      </c>
      <c r="D96" s="17"/>
      <c r="E96" s="8">
        <v>91.18</v>
      </c>
      <c r="F96" s="22">
        <f t="shared" si="10"/>
        <v>91.18</v>
      </c>
      <c r="G96" s="23"/>
      <c r="H96" s="17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21">
        <v>1.0</v>
      </c>
      <c r="B97" s="21">
        <v>100422.0</v>
      </c>
      <c r="C97" s="17" t="s">
        <v>17</v>
      </c>
      <c r="D97" s="17" t="s">
        <v>68</v>
      </c>
      <c r="E97" s="6">
        <v>92.87</v>
      </c>
      <c r="F97" s="22">
        <f t="shared" si="10"/>
        <v>92.87</v>
      </c>
      <c r="G97" s="23"/>
      <c r="H97" s="17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21">
        <v>1.0</v>
      </c>
      <c r="B98" s="21">
        <v>100461.0</v>
      </c>
      <c r="C98" s="17" t="s">
        <v>15</v>
      </c>
      <c r="D98" s="17"/>
      <c r="E98" s="8">
        <v>182.54</v>
      </c>
      <c r="F98" s="22">
        <f t="shared" si="10"/>
        <v>182.54</v>
      </c>
      <c r="G98" s="23"/>
      <c r="H98" s="17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21">
        <v>2.0</v>
      </c>
      <c r="B99" s="30">
        <v>100497.0</v>
      </c>
      <c r="C99" s="31" t="s">
        <v>29</v>
      </c>
      <c r="D99" s="17"/>
      <c r="E99" s="11">
        <v>120.67</v>
      </c>
      <c r="F99" s="22">
        <f t="shared" si="10"/>
        <v>241.34</v>
      </c>
      <c r="G99" s="23"/>
      <c r="H99" s="17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21">
        <v>2.0</v>
      </c>
      <c r="B100" s="21">
        <v>200202.0</v>
      </c>
      <c r="C100" s="40" t="s">
        <v>33</v>
      </c>
      <c r="D100" s="17"/>
      <c r="E100" s="11">
        <v>44.89</v>
      </c>
      <c r="F100" s="22">
        <f t="shared" si="10"/>
        <v>89.78</v>
      </c>
      <c r="G100" s="22">
        <f>SUM(F91:F100)</f>
        <v>2136.53</v>
      </c>
      <c r="H100" s="24">
        <f>G100/F112</f>
        <v>0.144519067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19" t="s">
        <v>77</v>
      </c>
      <c r="B102" s="20"/>
      <c r="C102" s="20"/>
      <c r="D102" s="20"/>
      <c r="E102" s="20"/>
      <c r="F102" s="20"/>
      <c r="G102" s="17"/>
      <c r="H102" s="17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21">
        <v>4.0</v>
      </c>
      <c r="B103" s="17"/>
      <c r="C103" s="17" t="s">
        <v>43</v>
      </c>
      <c r="D103" s="17"/>
      <c r="E103" s="17"/>
      <c r="F103" s="17"/>
      <c r="G103" s="17"/>
      <c r="H103" s="17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21">
        <v>1.0</v>
      </c>
      <c r="B104" s="21">
        <v>100140.0</v>
      </c>
      <c r="C104" s="17" t="s">
        <v>9</v>
      </c>
      <c r="D104" s="17"/>
      <c r="E104" s="8">
        <v>51.12</v>
      </c>
      <c r="F104" s="22">
        <f t="shared" ref="F104:F105" si="11">A104*E104</f>
        <v>51.12</v>
      </c>
      <c r="G104" s="23"/>
      <c r="H104" s="17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21">
        <v>1.0</v>
      </c>
      <c r="B105" s="21">
        <v>100490.0</v>
      </c>
      <c r="C105" s="17" t="s">
        <v>28</v>
      </c>
      <c r="D105" s="41"/>
      <c r="E105" s="8">
        <v>54.85</v>
      </c>
      <c r="F105" s="22">
        <f t="shared" si="11"/>
        <v>54.85</v>
      </c>
      <c r="G105" s="23"/>
      <c r="H105" s="17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21">
        <v>1.0</v>
      </c>
      <c r="B106" s="21">
        <v>100485.0</v>
      </c>
      <c r="C106" s="17" t="s">
        <v>27</v>
      </c>
      <c r="D106" s="41"/>
      <c r="E106" s="8">
        <v>537.53</v>
      </c>
      <c r="F106" s="22">
        <f>E106*A106</f>
        <v>537.53</v>
      </c>
      <c r="G106" s="23"/>
      <c r="H106" s="4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21">
        <v>1.0</v>
      </c>
      <c r="B107" s="21">
        <v>100480.0</v>
      </c>
      <c r="C107" s="17" t="s">
        <v>34</v>
      </c>
      <c r="D107" s="41"/>
      <c r="E107" s="8">
        <v>286.24</v>
      </c>
      <c r="F107" s="22">
        <f>A107*E107</f>
        <v>286.24</v>
      </c>
      <c r="G107" s="22">
        <f>SUM(F104:F108)</f>
        <v>929.74</v>
      </c>
      <c r="H107" s="24">
        <f>G107/F112</f>
        <v>0.06288943165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17"/>
      <c r="B110" s="17"/>
      <c r="C110" s="17" t="s">
        <v>35</v>
      </c>
      <c r="D110" s="17"/>
      <c r="E110" s="17"/>
      <c r="F110" s="22">
        <f>G12+G16+G23+G36+G49+G55+G65+G74+G87+G100+G107</f>
        <v>12319.77</v>
      </c>
      <c r="G110" s="17"/>
      <c r="H110" s="17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17"/>
      <c r="B111" s="17"/>
      <c r="C111" s="17" t="s">
        <v>36</v>
      </c>
      <c r="D111" s="17"/>
      <c r="E111" s="24">
        <v>0.2</v>
      </c>
      <c r="F111" s="22">
        <f>E111*F110</f>
        <v>2463.954</v>
      </c>
      <c r="G111" s="17"/>
      <c r="H111" s="17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3"/>
      <c r="B112" s="18"/>
      <c r="C112" s="18" t="s">
        <v>78</v>
      </c>
      <c r="D112" s="18"/>
      <c r="E112" s="18"/>
      <c r="F112" s="34">
        <f>SUM(F110:F111)</f>
        <v>14783.724</v>
      </c>
      <c r="G112" s="18"/>
      <c r="H112" s="1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5" t="s">
        <v>38</v>
      </c>
      <c r="B113" s="17"/>
      <c r="C113" s="17"/>
      <c r="D113" s="17"/>
      <c r="E113" s="17"/>
      <c r="F113" s="17"/>
      <c r="G113" s="17"/>
      <c r="H113" s="17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11">
    <mergeCell ref="A67:F67"/>
    <mergeCell ref="A76:F76"/>
    <mergeCell ref="A89:F89"/>
    <mergeCell ref="A102:F102"/>
    <mergeCell ref="A2:H2"/>
    <mergeCell ref="A14:F14"/>
    <mergeCell ref="A18:F18"/>
    <mergeCell ref="A25:F25"/>
    <mergeCell ref="A38:F38"/>
    <mergeCell ref="A51:F51"/>
    <mergeCell ref="A57:F57"/>
  </mergeCells>
  <printOptions/>
  <pageMargins bottom="0.75" footer="0.0" header="0.0" left="0.7" right="0.7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75"/>
    <col customWidth="1" min="2" max="2" width="30.13"/>
    <col customWidth="1" min="3" max="3" width="14.13"/>
    <col customWidth="1" min="4" max="4" width="25.88"/>
    <col customWidth="1" min="5" max="5" width="14.13"/>
    <col customWidth="1" min="6" max="26" width="8.75"/>
  </cols>
  <sheetData>
    <row r="1">
      <c r="A1" s="43" t="s">
        <v>79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/>
      <c r="B3" s="13" t="s">
        <v>80</v>
      </c>
      <c r="C3" s="13" t="s">
        <v>81</v>
      </c>
      <c r="D3" s="13" t="s">
        <v>82</v>
      </c>
      <c r="E3" s="13" t="s">
        <v>83</v>
      </c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B4" s="4" t="s">
        <v>84</v>
      </c>
      <c r="C4" s="4">
        <v>150.0</v>
      </c>
      <c r="D4" s="4">
        <v>64.0</v>
      </c>
      <c r="E4" s="4">
        <f t="shared" ref="E4:E11" si="1">C4-D4</f>
        <v>86</v>
      </c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/>
      <c r="B5" s="4" t="s">
        <v>85</v>
      </c>
      <c r="C5" s="4">
        <v>128.0</v>
      </c>
      <c r="D5" s="4">
        <v>5.0</v>
      </c>
      <c r="E5" s="4">
        <f t="shared" si="1"/>
        <v>123</v>
      </c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B6" s="4" t="s">
        <v>86</v>
      </c>
      <c r="C6" s="4">
        <v>0.0</v>
      </c>
      <c r="D6" s="4">
        <v>0.0</v>
      </c>
      <c r="E6" s="4">
        <f t="shared" si="1"/>
        <v>0</v>
      </c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/>
      <c r="B7" s="4" t="s">
        <v>87</v>
      </c>
      <c r="C7" s="4">
        <v>4.0</v>
      </c>
      <c r="D7" s="4">
        <v>0.0</v>
      </c>
      <c r="E7" s="4">
        <f t="shared" si="1"/>
        <v>4</v>
      </c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4" t="s">
        <v>88</v>
      </c>
      <c r="C8" s="4">
        <v>0.0</v>
      </c>
      <c r="D8" s="4">
        <v>0.0</v>
      </c>
      <c r="E8" s="4">
        <f t="shared" si="1"/>
        <v>0</v>
      </c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/>
      <c r="B9" s="4" t="s">
        <v>89</v>
      </c>
      <c r="C9" s="4">
        <v>8.0</v>
      </c>
      <c r="D9" s="4">
        <v>0.0</v>
      </c>
      <c r="E9" s="4">
        <f t="shared" si="1"/>
        <v>8</v>
      </c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/>
      <c r="B10" s="4" t="s">
        <v>90</v>
      </c>
      <c r="C10" s="4">
        <v>0.0</v>
      </c>
      <c r="D10" s="4">
        <v>0.0</v>
      </c>
      <c r="E10" s="4">
        <f t="shared" si="1"/>
        <v>0</v>
      </c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4" t="s">
        <v>91</v>
      </c>
      <c r="C11" s="4">
        <v>8.0</v>
      </c>
      <c r="D11" s="4">
        <v>8.0</v>
      </c>
      <c r="E11" s="4">
        <f t="shared" si="1"/>
        <v>0</v>
      </c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4" t="s">
        <v>92</v>
      </c>
      <c r="C12" s="4">
        <v>6.0</v>
      </c>
      <c r="D12" s="4">
        <v>6.0</v>
      </c>
      <c r="E12" s="4">
        <v>0.0</v>
      </c>
      <c r="F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/>
      <c r="B13" s="4"/>
      <c r="C13" s="4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/>
      <c r="B14" s="4"/>
      <c r="C14" s="4"/>
      <c r="D14" s="4"/>
      <c r="E14" s="4"/>
      <c r="F14" s="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3" t="s">
        <v>93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/>
      <c r="B16" s="4"/>
      <c r="C16" s="4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/>
      <c r="B17" s="44" t="s">
        <v>94</v>
      </c>
      <c r="C17" s="18" t="s">
        <v>1</v>
      </c>
      <c r="D17" s="18" t="s">
        <v>95</v>
      </c>
      <c r="E17" s="18" t="s">
        <v>96</v>
      </c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"/>
      <c r="B18" s="45" t="s">
        <v>97</v>
      </c>
      <c r="C18" s="21">
        <v>1.0</v>
      </c>
      <c r="D18" s="21">
        <v>34.0</v>
      </c>
      <c r="E18" s="21">
        <f t="shared" ref="E18:E25" si="2">C18*D18</f>
        <v>34</v>
      </c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4"/>
      <c r="B19" s="45" t="s">
        <v>98</v>
      </c>
      <c r="C19" s="21">
        <v>1.0</v>
      </c>
      <c r="D19" s="21">
        <v>34.0</v>
      </c>
      <c r="E19" s="21">
        <f t="shared" si="2"/>
        <v>34</v>
      </c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4"/>
      <c r="B20" s="45" t="s">
        <v>99</v>
      </c>
      <c r="C20" s="21">
        <v>3.0</v>
      </c>
      <c r="D20" s="21">
        <v>34.0</v>
      </c>
      <c r="E20" s="21">
        <f t="shared" si="2"/>
        <v>102</v>
      </c>
      <c r="F20" s="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"/>
      <c r="B21" s="45" t="s">
        <v>100</v>
      </c>
      <c r="C21" s="21">
        <v>1.0</v>
      </c>
      <c r="D21" s="21">
        <v>155.0</v>
      </c>
      <c r="E21" s="21">
        <f t="shared" si="2"/>
        <v>155</v>
      </c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/>
      <c r="B22" s="45" t="s">
        <v>101</v>
      </c>
      <c r="C22" s="21">
        <v>1.0</v>
      </c>
      <c r="D22" s="21">
        <v>155.0</v>
      </c>
      <c r="E22" s="21">
        <f t="shared" si="2"/>
        <v>155</v>
      </c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"/>
      <c r="B23" s="45" t="s">
        <v>102</v>
      </c>
      <c r="C23" s="21">
        <v>1.0</v>
      </c>
      <c r="D23" s="21">
        <v>34.0</v>
      </c>
      <c r="E23" s="21">
        <f t="shared" si="2"/>
        <v>34</v>
      </c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"/>
      <c r="B24" s="45" t="s">
        <v>103</v>
      </c>
      <c r="C24" s="21">
        <v>3.0</v>
      </c>
      <c r="D24" s="21">
        <v>83.0</v>
      </c>
      <c r="E24" s="21">
        <f t="shared" si="2"/>
        <v>249</v>
      </c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"/>
      <c r="B25" s="45" t="s">
        <v>104</v>
      </c>
      <c r="C25" s="21">
        <v>1.0</v>
      </c>
      <c r="D25" s="21">
        <v>18.0</v>
      </c>
      <c r="E25" s="21">
        <f t="shared" si="2"/>
        <v>18</v>
      </c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"/>
      <c r="B26" s="17"/>
      <c r="C26" s="17"/>
      <c r="D26" s="17"/>
      <c r="E26" s="17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"/>
      <c r="B27" s="17" t="s">
        <v>105</v>
      </c>
      <c r="C27" s="17"/>
      <c r="D27" s="17"/>
      <c r="E27" s="21">
        <f>SUM(E15:E26)</f>
        <v>781</v>
      </c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"/>
      <c r="B28" s="40" t="s">
        <v>106</v>
      </c>
      <c r="C28" s="17"/>
      <c r="D28" s="17"/>
      <c r="E28" s="21">
        <f>ROUNDUP(E27/18)</f>
        <v>44</v>
      </c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"/>
      <c r="B29" s="4"/>
      <c r="C29" s="4"/>
      <c r="D29" s="4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A1:F1"/>
    <mergeCell ref="A15:F15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2020-08-04T06:37:11Z</dcterms:created>
</cp:coreProperties>
</file>