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Zoznam produktov" sheetId="1" r:id="rId4"/>
    <sheet state="visible" name="Zoznam po miestnostiach" sheetId="2" r:id="rId5"/>
    <sheet state="visible" name="Kusovník podľa kategórie" sheetId="3" r:id="rId6"/>
    <sheet state="visible" name="Priradenie" sheetId="4" r:id="rId7"/>
  </sheets>
  <definedNames/>
  <calcPr/>
</workbook>
</file>

<file path=xl/sharedStrings.xml><?xml version="1.0" encoding="utf-8"?>
<sst xmlns="http://schemas.openxmlformats.org/spreadsheetml/2006/main" count="140" uniqueCount="68">
  <si>
    <t>Zoznam produktov</t>
  </si>
  <si>
    <t>Ks</t>
  </si>
  <si>
    <t>Č. p.</t>
  </si>
  <si>
    <t>Popis</t>
  </si>
  <si>
    <t>Cena za kus (netto)</t>
  </si>
  <si>
    <t>Celkom</t>
  </si>
  <si>
    <t>Touch Tree biela</t>
  </si>
  <si>
    <t>Hlavica Tree</t>
  </si>
  <si>
    <t>Miniserver</t>
  </si>
  <si>
    <t>Senzor prítomnosti Tree biela</t>
  </si>
  <si>
    <t>Zdroj 24 V, 1,3 A</t>
  </si>
  <si>
    <t>Zdroj 24 V, 0,4 A</t>
  </si>
  <si>
    <t>Celkom bez DPH</t>
  </si>
  <si>
    <t>+ DPH</t>
  </si>
  <si>
    <t>Celkom s DPH</t>
  </si>
  <si>
    <t>Zmena cien vyhradená (02-05-2022)</t>
  </si>
  <si>
    <t>Zoznam po miestnostiach</t>
  </si>
  <si>
    <t>Miesto inštalácie</t>
  </si>
  <si>
    <t>Miestnosť celkom</t>
  </si>
  <si>
    <t>%</t>
  </si>
  <si>
    <t>Chodba</t>
  </si>
  <si>
    <t>Voľný digitálny výstup (5A)</t>
  </si>
  <si>
    <t>Dvere</t>
  </si>
  <si>
    <t>Detská izba</t>
  </si>
  <si>
    <t>Stropné svietidlo</t>
  </si>
  <si>
    <t>Senzor prítombosti Tree biela</t>
  </si>
  <si>
    <t>Strop</t>
  </si>
  <si>
    <t>Detská izba 2</t>
  </si>
  <si>
    <t>Garáž</t>
  </si>
  <si>
    <t>Volný digitální výstup (5A)</t>
  </si>
  <si>
    <t>Kúpeľňa</t>
  </si>
  <si>
    <t>Voľný digitální výstup (5A)</t>
  </si>
  <si>
    <t>Kuchyňa</t>
  </si>
  <si>
    <t>Spálňa</t>
  </si>
  <si>
    <t>Obývačka</t>
  </si>
  <si>
    <t>Kusovník podľa kategórie</t>
  </si>
  <si>
    <t>Celková kategória</t>
  </si>
  <si>
    <t>Automatizácia</t>
  </si>
  <si>
    <t>Ovládanie</t>
  </si>
  <si>
    <t>Prirážka Touch Pure Tree biela</t>
  </si>
  <si>
    <t>PrirážkaTouch Nightlight Air</t>
  </si>
  <si>
    <t>PriržkaTouch &amp; Grill Air</t>
  </si>
  <si>
    <t>Kúrenie &amp; chladenie</t>
  </si>
  <si>
    <t>Pohybový senzor / Detektor prítomnosti</t>
  </si>
  <si>
    <t>Osvetlenie</t>
  </si>
  <si>
    <t>Obsadenie vstupov/výstupov</t>
  </si>
  <si>
    <t>Typ</t>
  </si>
  <si>
    <t>Dostupný</t>
  </si>
  <si>
    <t>Potrebné</t>
  </si>
  <si>
    <t>Rezerva</t>
  </si>
  <si>
    <t>Tree zariadenie</t>
  </si>
  <si>
    <t>Air zariadenie</t>
  </si>
  <si>
    <t>Analógové výstupy</t>
  </si>
  <si>
    <t>Analgové vstupy</t>
  </si>
  <si>
    <t>Výstupy Dimmera</t>
  </si>
  <si>
    <t>Digitálny vstup</t>
  </si>
  <si>
    <t>Digitálne výstupy 16A</t>
  </si>
  <si>
    <t>Digitálne výstupy 5A</t>
  </si>
  <si>
    <t>Audio kanály</t>
  </si>
  <si>
    <t>Potrebné miesto v rozvádači</t>
  </si>
  <si>
    <t>Produkt</t>
  </si>
  <si>
    <t>Požiadavky na miesto [mm]</t>
  </si>
  <si>
    <t>Celkom [mm]</t>
  </si>
  <si>
    <t>Miniserver (9 TE)</t>
  </si>
  <si>
    <t>Zdroj 24 V, 1,3 A (3 TE)</t>
  </si>
  <si>
    <t>Zdroj 24 V, 0,4 A (2 TE)</t>
  </si>
  <si>
    <t>Celkové obsadené miesto v mm</t>
  </si>
  <si>
    <t>Celkové obsadené miesto v moduloch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</si>
</sst>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\ &quot;€&quot;"/>
    <numFmt numFmtId="165" formatCode="#,##0.00\ [$€-1]"/>
    <numFmt numFmtId="166" formatCode="_-&quot;Kč&quot;\ * #,##0.00_-;\-&quot;Kč&quot;\ * #,##0.00_-;_-&quot;Kč&quot;\ * &quot;-&quot;??_-;_-@"/>
  </numFmts>
  <fonts count="13">
    <font>
      <sz val="10.0"/>
      <color rgb="FF000000"/>
      <name val="Arial"/>
      <scheme val="minor"/>
    </font>
    <font>
      <b/>
      <sz val="24.0"/>
      <color theme="1"/>
      <name val="Arial"/>
    </font>
    <font/>
    <font>
      <sz val="11.0"/>
      <color theme="1"/>
      <name val="Arial"/>
    </font>
    <font>
      <b/>
      <sz val="11.0"/>
      <color theme="1"/>
      <name val="Arial"/>
    </font>
    <font>
      <sz val="11.0"/>
      <color rgb="FF000000"/>
      <name val="Arial"/>
    </font>
    <font>
      <color theme="1"/>
      <name val="Arial"/>
    </font>
    <font>
      <sz val="11.0"/>
      <color theme="1"/>
      <name val="Cambria"/>
    </font>
    <font>
      <b/>
      <sz val="11.0"/>
      <color theme="1"/>
      <name val="Calibri"/>
    </font>
    <font>
      <sz val="8.0"/>
      <color theme="1"/>
      <name val="Arial"/>
    </font>
    <font>
      <sz val="11.0"/>
      <color rgb="FFC8C8C8"/>
      <name val="Arial"/>
    </font>
    <font>
      <b/>
      <sz val="13.0"/>
      <color rgb="FF000000"/>
      <name val="Arial"/>
    </font>
    <font>
      <b/>
      <sz val="11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69C350"/>
        <bgColor rgb="FF69C350"/>
      </patternFill>
    </fill>
  </fills>
  <borders count="8">
    <border/>
    <border>
      <left/>
      <top/>
      <bottom/>
    </border>
    <border>
      <top/>
      <bottom/>
    </border>
    <border>
      <right/>
      <top/>
      <bottom/>
    </border>
    <border>
      <right/>
    </border>
    <border>
      <bottom/>
    </border>
    <border>
      <left/>
      <right/>
      <bottom/>
    </border>
    <border>
      <right/>
      <bottom/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bottom"/>
    </xf>
    <xf borderId="4" fillId="2" fontId="4" numFmtId="0" xfId="0" applyAlignment="1" applyBorder="1" applyFont="1">
      <alignment horizontal="center" shrinkToFit="0" wrapText="1"/>
    </xf>
    <xf borderId="0" fillId="2" fontId="4" numFmtId="0" xfId="0" applyAlignment="1" applyFont="1">
      <alignment horizontal="center" readingOrder="0" shrinkToFit="0" wrapText="1"/>
    </xf>
    <xf borderId="0" fillId="0" fontId="3" numFmtId="0" xfId="0" applyAlignment="1" applyFont="1">
      <alignment horizontal="right" vertical="bottom"/>
    </xf>
    <xf borderId="0" fillId="0" fontId="3" numFmtId="0" xfId="0" applyAlignment="1" applyFont="1">
      <alignment readingOrder="0" vertical="bottom"/>
    </xf>
    <xf borderId="0" fillId="0" fontId="5" numFmtId="164" xfId="0" applyAlignment="1" applyFont="1" applyNumberFormat="1">
      <alignment readingOrder="0"/>
    </xf>
    <xf borderId="0" fillId="0" fontId="5" numFmtId="164" xfId="0" applyFont="1" applyNumberFormat="1"/>
    <xf borderId="0" fillId="0" fontId="3" numFmtId="165" xfId="0" applyAlignment="1" applyFont="1" applyNumberFormat="1">
      <alignment horizontal="right" readingOrder="0" vertical="bottom"/>
    </xf>
    <xf borderId="5" fillId="0" fontId="3" numFmtId="0" xfId="0" applyAlignment="1" applyBorder="1" applyFont="1">
      <alignment vertical="bottom"/>
    </xf>
    <xf borderId="5" fillId="0" fontId="3" numFmtId="9" xfId="0" applyAlignment="1" applyBorder="1" applyFont="1" applyNumberFormat="1">
      <alignment horizontal="right" readingOrder="0" vertical="bottom"/>
    </xf>
    <xf borderId="6" fillId="2" fontId="3" numFmtId="0" xfId="0" applyBorder="1" applyFont="1"/>
    <xf borderId="7" fillId="2" fontId="3" numFmtId="0" xfId="0" applyBorder="1" applyFont="1"/>
    <xf borderId="7" fillId="2" fontId="3" numFmtId="0" xfId="0" applyAlignment="1" applyBorder="1" applyFont="1">
      <alignment readingOrder="0"/>
    </xf>
    <xf borderId="7" fillId="2" fontId="4" numFmtId="165" xfId="0" applyAlignment="1" applyBorder="1" applyFont="1" applyNumberFormat="1">
      <alignment horizontal="right" readingOrder="0"/>
    </xf>
    <xf borderId="0" fillId="0" fontId="6" numFmtId="0" xfId="0" applyAlignment="1" applyFont="1">
      <alignment readingOrder="0"/>
    </xf>
    <xf borderId="0" fillId="0" fontId="6" numFmtId="0" xfId="0" applyFont="1"/>
    <xf borderId="0" fillId="0" fontId="7" numFmtId="0" xfId="0" applyAlignment="1" applyFont="1">
      <alignment vertical="bottom"/>
    </xf>
    <xf borderId="5" fillId="0" fontId="7" numFmtId="0" xfId="0" applyAlignment="1" applyBorder="1" applyFont="1">
      <alignment vertical="bottom"/>
    </xf>
    <xf borderId="7" fillId="2" fontId="8" numFmtId="0" xfId="0" applyAlignment="1" applyBorder="1" applyFont="1">
      <alignment horizontal="center" shrinkToFit="0" wrapText="1"/>
    </xf>
    <xf borderId="7" fillId="2" fontId="4" numFmtId="0" xfId="0" applyAlignment="1" applyBorder="1" applyFont="1">
      <alignment horizontal="center" readingOrder="0" shrinkToFit="0" wrapText="1"/>
    </xf>
    <xf borderId="5" fillId="2" fontId="4" numFmtId="0" xfId="0" applyAlignment="1" applyBorder="1" applyFont="1">
      <alignment horizontal="center" readingOrder="0" shrinkToFit="0" wrapText="1"/>
    </xf>
    <xf borderId="0" fillId="0" fontId="3" numFmtId="165" xfId="0" applyAlignment="1" applyFont="1" applyNumberFormat="1">
      <alignment horizontal="right" vertical="bottom"/>
    </xf>
    <xf borderId="0" fillId="0" fontId="3" numFmtId="9" xfId="0" applyAlignment="1" applyFont="1" applyNumberFormat="1">
      <alignment horizontal="right" vertical="bottom"/>
    </xf>
    <xf borderId="5" fillId="2" fontId="8" numFmtId="0" xfId="0" applyAlignment="1" applyBorder="1" applyFont="1">
      <alignment horizontal="center" shrinkToFit="0" wrapText="1"/>
    </xf>
    <xf borderId="5" fillId="0" fontId="2" numFmtId="0" xfId="0" applyBorder="1" applyFont="1"/>
    <xf borderId="0" fillId="0" fontId="3" numFmtId="165" xfId="0" applyAlignment="1" applyFont="1" applyNumberFormat="1">
      <alignment vertical="bottom"/>
    </xf>
    <xf borderId="5" fillId="0" fontId="7" numFmtId="166" xfId="0" applyAlignment="1" applyBorder="1" applyFont="1" applyNumberFormat="1">
      <alignment vertical="bottom"/>
    </xf>
    <xf borderId="5" fillId="0" fontId="3" numFmtId="165" xfId="0" applyAlignment="1" applyBorder="1" applyFont="1" applyNumberFormat="1">
      <alignment horizontal="right" vertical="bottom"/>
    </xf>
    <xf borderId="6" fillId="2" fontId="8" numFmtId="0" xfId="0" applyAlignment="1" applyBorder="1" applyFont="1">
      <alignment horizontal="center" shrinkToFit="0" wrapText="1"/>
    </xf>
    <xf borderId="7" fillId="2" fontId="8" numFmtId="165" xfId="0" applyAlignment="1" applyBorder="1" applyFont="1" applyNumberFormat="1">
      <alignment horizontal="right"/>
    </xf>
    <xf borderId="4" fillId="0" fontId="9" numFmtId="0" xfId="0" applyAlignment="1" applyBorder="1" applyFont="1">
      <alignment readingOrder="0" shrinkToFit="0" vertical="bottom" wrapText="0"/>
    </xf>
    <xf borderId="4" fillId="0" fontId="7" numFmtId="0" xfId="0" applyAlignment="1" applyBorder="1" applyFont="1">
      <alignment vertical="bottom"/>
    </xf>
    <xf borderId="7" fillId="2" fontId="4" numFmtId="0" xfId="0" applyAlignment="1" applyBorder="1" applyFont="1">
      <alignment horizontal="center" shrinkToFit="0" wrapText="1"/>
    </xf>
    <xf borderId="0" fillId="0" fontId="10" numFmtId="0" xfId="0" applyAlignment="1" applyFont="1">
      <alignment horizontal="right" vertical="bottom"/>
    </xf>
    <xf borderId="0" fillId="0" fontId="10" numFmtId="0" xfId="0" applyAlignment="1" applyFont="1">
      <alignment readingOrder="0" vertical="bottom"/>
    </xf>
    <xf borderId="0" fillId="0" fontId="10" numFmtId="165" xfId="0" applyAlignment="1" applyFont="1" applyNumberFormat="1">
      <alignment horizontal="right" vertical="bottom"/>
    </xf>
    <xf borderId="0" fillId="0" fontId="3" numFmtId="166" xfId="0" applyAlignment="1" applyFont="1" applyNumberFormat="1">
      <alignment vertical="bottom"/>
    </xf>
    <xf borderId="6" fillId="2" fontId="4" numFmtId="0" xfId="0" applyAlignment="1" applyBorder="1" applyFont="1">
      <alignment horizontal="center" shrinkToFit="0" wrapText="1"/>
    </xf>
    <xf borderId="7" fillId="2" fontId="4" numFmtId="165" xfId="0" applyAlignment="1" applyBorder="1" applyFont="1" applyNumberFormat="1">
      <alignment horizontal="right"/>
    </xf>
    <xf borderId="0" fillId="0" fontId="11" numFmtId="0" xfId="0" applyAlignment="1" applyFont="1">
      <alignment horizontal="center" readingOrder="0"/>
    </xf>
    <xf borderId="4" fillId="0" fontId="3" numFmtId="0" xfId="0" applyAlignment="1" applyBorder="1" applyFont="1">
      <alignment vertical="bottom"/>
    </xf>
    <xf borderId="7" fillId="2" fontId="12" numFmtId="0" xfId="0" applyAlignment="1" applyBorder="1" applyFont="1">
      <alignment horizontal="center" shrinkToFit="0" wrapText="1"/>
    </xf>
    <xf borderId="7" fillId="2" fontId="12" numFmtId="0" xfId="0" applyAlignment="1" applyBorder="1" applyFont="1">
      <alignment horizontal="center" readingOrder="0" shrinkToFit="0" wrapText="1"/>
    </xf>
    <xf borderId="0" fillId="0" fontId="5" numFmtId="0" xfId="0" applyAlignment="1" applyFont="1">
      <alignment horizontal="center" readingOrder="0" vertical="bottom"/>
    </xf>
    <xf borderId="0" fillId="0" fontId="5" numFmtId="0" xfId="0" applyAlignment="1" applyFont="1">
      <alignment horizontal="right" readingOrder="0" vertical="bottom"/>
    </xf>
    <xf borderId="0" fillId="0" fontId="5" numFmtId="0" xfId="0" applyAlignment="1" applyFont="1">
      <alignment horizontal="right" vertical="bottom"/>
    </xf>
    <xf borderId="0" fillId="0" fontId="3" numFmtId="0" xfId="0" applyAlignment="1" applyFont="1">
      <alignment horizontal="center" readingOrder="0" vertical="bottom"/>
    </xf>
    <xf borderId="0" fillId="0" fontId="5" numFmtId="0" xfId="0" applyAlignment="1" applyFont="1">
      <alignment horizontal="center" vertical="bottom"/>
    </xf>
    <xf borderId="4" fillId="0" fontId="3" numFmtId="0" xfId="0" applyAlignment="1" applyBorder="1" applyFon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" max="3" width="26.88"/>
  </cols>
  <sheetData>
    <row r="1">
      <c r="A1" s="1" t="s">
        <v>0</v>
      </c>
      <c r="B1" s="2"/>
      <c r="C1" s="2"/>
      <c r="D1" s="2"/>
      <c r="E1" s="3"/>
    </row>
    <row r="2">
      <c r="A2" s="4"/>
      <c r="B2" s="4"/>
      <c r="C2" s="4"/>
      <c r="D2" s="4"/>
      <c r="E2" s="4"/>
    </row>
    <row r="3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</row>
    <row r="4">
      <c r="A4" s="7">
        <v>8.0</v>
      </c>
      <c r="B4" s="7">
        <v>100221.0</v>
      </c>
      <c r="C4" s="8" t="s">
        <v>6</v>
      </c>
      <c r="D4" s="9">
        <v>86.02</v>
      </c>
      <c r="E4" s="10">
        <f t="shared" ref="E4:E9" si="1">A4*D4</f>
        <v>688.16</v>
      </c>
    </row>
    <row r="5">
      <c r="A5" s="7">
        <v>8.0</v>
      </c>
      <c r="B5" s="7">
        <v>100225.0</v>
      </c>
      <c r="C5" s="8" t="s">
        <v>7</v>
      </c>
      <c r="D5" s="11">
        <v>80.25</v>
      </c>
      <c r="E5" s="10">
        <f t="shared" si="1"/>
        <v>642</v>
      </c>
    </row>
    <row r="6">
      <c r="A6" s="7">
        <v>1.0</v>
      </c>
      <c r="B6" s="7">
        <v>100335.0</v>
      </c>
      <c r="C6" s="4" t="s">
        <v>8</v>
      </c>
      <c r="D6" s="9">
        <v>620.84</v>
      </c>
      <c r="E6" s="10">
        <f t="shared" si="1"/>
        <v>620.84</v>
      </c>
    </row>
    <row r="7">
      <c r="A7" s="7">
        <v>8.0</v>
      </c>
      <c r="B7" s="7">
        <v>100422.0</v>
      </c>
      <c r="C7" s="8" t="s">
        <v>9</v>
      </c>
      <c r="D7" s="9">
        <v>92.87</v>
      </c>
      <c r="E7" s="10">
        <f t="shared" si="1"/>
        <v>742.96</v>
      </c>
    </row>
    <row r="8">
      <c r="A8" s="7">
        <v>1.0</v>
      </c>
      <c r="B8" s="7">
        <v>200001.0</v>
      </c>
      <c r="C8" s="4" t="s">
        <v>10</v>
      </c>
      <c r="D8" s="9">
        <v>41.93</v>
      </c>
      <c r="E8" s="10">
        <f t="shared" si="1"/>
        <v>41.93</v>
      </c>
    </row>
    <row r="9">
      <c r="A9" s="7">
        <v>1.0</v>
      </c>
      <c r="B9" s="7">
        <v>200143.0</v>
      </c>
      <c r="C9" s="4" t="s">
        <v>11</v>
      </c>
      <c r="D9" s="9">
        <v>31.47</v>
      </c>
      <c r="E9" s="10">
        <f t="shared" si="1"/>
        <v>31.47</v>
      </c>
    </row>
    <row r="10">
      <c r="A10" s="4"/>
      <c r="B10" s="4"/>
      <c r="C10" s="4"/>
      <c r="D10" s="4"/>
      <c r="E10" s="4"/>
    </row>
    <row r="11">
      <c r="A11" s="4"/>
      <c r="B11" s="4"/>
      <c r="C11" s="4"/>
      <c r="D11" s="4"/>
      <c r="E11" s="4"/>
    </row>
    <row r="12">
      <c r="A12" s="4"/>
      <c r="B12" s="4"/>
      <c r="C12" s="8" t="s">
        <v>12</v>
      </c>
      <c r="D12" s="4"/>
      <c r="E12" s="10">
        <f>SUM(E4:E9)</f>
        <v>2767.36</v>
      </c>
    </row>
    <row r="13">
      <c r="A13" s="12"/>
      <c r="B13" s="12"/>
      <c r="C13" s="12" t="s">
        <v>13</v>
      </c>
      <c r="D13" s="13">
        <v>0.2</v>
      </c>
      <c r="E13" s="10">
        <f>D13*E12</f>
        <v>553.472</v>
      </c>
    </row>
    <row r="14">
      <c r="A14" s="14"/>
      <c r="B14" s="15"/>
      <c r="C14" s="16" t="s">
        <v>14</v>
      </c>
      <c r="D14" s="15"/>
      <c r="E14" s="17">
        <f>E12+E13</f>
        <v>3320.832</v>
      </c>
    </row>
    <row r="15">
      <c r="A15" s="18" t="s">
        <v>15</v>
      </c>
      <c r="B15" s="19"/>
      <c r="C15" s="19"/>
      <c r="D15" s="19"/>
      <c r="E15" s="19"/>
    </row>
  </sheetData>
  <mergeCells count="1">
    <mergeCell ref="A1:E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" max="3" width="22.13"/>
  </cols>
  <sheetData>
    <row r="1">
      <c r="A1" s="1" t="s">
        <v>16</v>
      </c>
      <c r="B1" s="2"/>
      <c r="C1" s="2"/>
      <c r="D1" s="2"/>
      <c r="E1" s="2"/>
      <c r="F1" s="2"/>
      <c r="G1" s="2"/>
      <c r="H1" s="3"/>
    </row>
    <row r="2">
      <c r="A2" s="20"/>
      <c r="B2" s="20"/>
      <c r="C2" s="20"/>
      <c r="D2" s="20"/>
      <c r="E2" s="20"/>
      <c r="F2" s="20"/>
      <c r="G2" s="21"/>
      <c r="H2" s="21"/>
    </row>
    <row r="3">
      <c r="A3" s="22" t="s">
        <v>1</v>
      </c>
      <c r="B3" s="22" t="s">
        <v>2</v>
      </c>
      <c r="C3" s="22" t="s">
        <v>3</v>
      </c>
      <c r="D3" s="23" t="s">
        <v>17</v>
      </c>
      <c r="E3" s="22" t="s">
        <v>4</v>
      </c>
      <c r="F3" s="24" t="s">
        <v>5</v>
      </c>
      <c r="G3" s="23" t="s">
        <v>18</v>
      </c>
      <c r="H3" s="22" t="s">
        <v>19</v>
      </c>
    </row>
    <row r="4">
      <c r="A4" s="20"/>
      <c r="B4" s="20"/>
      <c r="C4" s="20"/>
      <c r="D4" s="20"/>
      <c r="E4" s="20"/>
      <c r="F4" s="20"/>
      <c r="G4" s="20"/>
      <c r="H4" s="20"/>
    </row>
    <row r="5">
      <c r="A5" s="7">
        <v>1.0</v>
      </c>
      <c r="B5" s="7">
        <v>100335.0</v>
      </c>
      <c r="C5" s="4" t="s">
        <v>8</v>
      </c>
      <c r="D5" s="4"/>
      <c r="E5" s="9">
        <v>620.84</v>
      </c>
      <c r="F5" s="9">
        <v>620.84</v>
      </c>
      <c r="G5" s="4"/>
      <c r="H5" s="4"/>
    </row>
    <row r="6">
      <c r="A6" s="7">
        <v>1.0</v>
      </c>
      <c r="B6" s="7">
        <v>200001.0</v>
      </c>
      <c r="C6" s="4" t="s">
        <v>10</v>
      </c>
      <c r="D6" s="4"/>
      <c r="E6" s="9">
        <v>41.93</v>
      </c>
      <c r="F6" s="9">
        <v>41.93</v>
      </c>
      <c r="G6" s="4"/>
      <c r="H6" s="4"/>
    </row>
    <row r="7">
      <c r="A7" s="7">
        <v>1.0</v>
      </c>
      <c r="B7" s="7">
        <v>200143.0</v>
      </c>
      <c r="C7" s="4" t="s">
        <v>11</v>
      </c>
      <c r="D7" s="4"/>
      <c r="E7" s="9">
        <v>31.47</v>
      </c>
      <c r="F7" s="9">
        <v>31.47</v>
      </c>
      <c r="G7" s="25">
        <f>SUM(F5:F7)</f>
        <v>694.24</v>
      </c>
      <c r="H7" s="26">
        <f>G7/F59</f>
        <v>0.2122037968</v>
      </c>
    </row>
    <row r="8">
      <c r="A8" s="21"/>
      <c r="B8" s="21"/>
      <c r="C8" s="21"/>
      <c r="D8" s="21"/>
      <c r="E8" s="21"/>
      <c r="F8" s="21"/>
      <c r="G8" s="20"/>
      <c r="H8" s="20"/>
    </row>
    <row r="9">
      <c r="A9" s="27" t="s">
        <v>20</v>
      </c>
      <c r="B9" s="28"/>
      <c r="C9" s="28"/>
      <c r="D9" s="28"/>
      <c r="E9" s="28"/>
      <c r="F9" s="28"/>
      <c r="G9" s="20"/>
      <c r="H9" s="20"/>
    </row>
    <row r="10">
      <c r="A10" s="7">
        <v>1.0</v>
      </c>
      <c r="B10" s="4"/>
      <c r="C10" s="8" t="s">
        <v>21</v>
      </c>
      <c r="D10" s="4"/>
      <c r="E10" s="4"/>
      <c r="F10" s="4"/>
      <c r="G10" s="4"/>
      <c r="H10" s="4"/>
    </row>
    <row r="11">
      <c r="A11" s="7">
        <v>1.0</v>
      </c>
      <c r="B11" s="7">
        <v>100221.0</v>
      </c>
      <c r="C11" s="8" t="s">
        <v>6</v>
      </c>
      <c r="D11" s="8" t="s">
        <v>22</v>
      </c>
      <c r="E11" s="9">
        <v>86.02</v>
      </c>
      <c r="F11" s="25">
        <f t="shared" ref="F11:F13" si="1">A11*E11</f>
        <v>86.02</v>
      </c>
      <c r="G11" s="4"/>
      <c r="H11" s="4"/>
    </row>
    <row r="12">
      <c r="A12" s="7">
        <v>1.0</v>
      </c>
      <c r="B12" s="7">
        <v>100225.0</v>
      </c>
      <c r="C12" s="8" t="s">
        <v>7</v>
      </c>
      <c r="D12" s="4"/>
      <c r="E12" s="11">
        <v>80.25</v>
      </c>
      <c r="F12" s="25">
        <f t="shared" si="1"/>
        <v>80.25</v>
      </c>
      <c r="G12" s="4"/>
      <c r="H12" s="4"/>
    </row>
    <row r="13">
      <c r="A13" s="7">
        <v>1.0</v>
      </c>
      <c r="B13" s="7">
        <v>100422.0</v>
      </c>
      <c r="C13" s="8" t="s">
        <v>9</v>
      </c>
      <c r="D13" s="4"/>
      <c r="E13" s="9">
        <v>92.87</v>
      </c>
      <c r="F13" s="25">
        <f t="shared" si="1"/>
        <v>92.87</v>
      </c>
      <c r="G13" s="25">
        <f>SUM(F11:F13)</f>
        <v>259.14</v>
      </c>
      <c r="H13" s="26">
        <f>G13/F59</f>
        <v>0.07920962767</v>
      </c>
    </row>
    <row r="14">
      <c r="A14" s="21"/>
      <c r="B14" s="21"/>
      <c r="C14" s="21"/>
      <c r="D14" s="21"/>
      <c r="E14" s="21"/>
      <c r="F14" s="21"/>
      <c r="G14" s="20"/>
      <c r="H14" s="20"/>
    </row>
    <row r="15">
      <c r="A15" s="24" t="s">
        <v>23</v>
      </c>
      <c r="B15" s="28"/>
      <c r="C15" s="28"/>
      <c r="D15" s="28"/>
      <c r="E15" s="28"/>
      <c r="F15" s="28"/>
      <c r="G15" s="20"/>
      <c r="H15" s="20"/>
    </row>
    <row r="16">
      <c r="A16" s="7">
        <v>1.0</v>
      </c>
      <c r="B16" s="4"/>
      <c r="C16" s="8" t="s">
        <v>21</v>
      </c>
      <c r="D16" s="8" t="s">
        <v>24</v>
      </c>
      <c r="E16" s="4"/>
      <c r="F16" s="4"/>
      <c r="G16" s="4"/>
      <c r="H16" s="4"/>
    </row>
    <row r="17">
      <c r="A17" s="7">
        <v>1.0</v>
      </c>
      <c r="B17" s="7">
        <v>100221.0</v>
      </c>
      <c r="C17" s="8" t="s">
        <v>6</v>
      </c>
      <c r="D17" s="8" t="s">
        <v>22</v>
      </c>
      <c r="E17" s="25">
        <f t="shared" ref="E17:E19" si="2">E11</f>
        <v>86.02</v>
      </c>
      <c r="F17" s="25">
        <f t="shared" ref="F17:F19" si="3">A17*E17</f>
        <v>86.02</v>
      </c>
      <c r="G17" s="29"/>
      <c r="H17" s="4"/>
    </row>
    <row r="18">
      <c r="A18" s="7">
        <v>1.0</v>
      </c>
      <c r="B18" s="7">
        <v>100225.0</v>
      </c>
      <c r="C18" s="8" t="s">
        <v>7</v>
      </c>
      <c r="D18" s="4"/>
      <c r="E18" s="25">
        <f t="shared" si="2"/>
        <v>80.25</v>
      </c>
      <c r="F18" s="25">
        <f t="shared" si="3"/>
        <v>80.25</v>
      </c>
      <c r="G18" s="29"/>
      <c r="H18" s="4"/>
    </row>
    <row r="19">
      <c r="A19" s="7">
        <v>1.0</v>
      </c>
      <c r="B19" s="7">
        <v>100422.0</v>
      </c>
      <c r="C19" s="8" t="s">
        <v>25</v>
      </c>
      <c r="D19" s="4" t="s">
        <v>26</v>
      </c>
      <c r="E19" s="25">
        <f t="shared" si="2"/>
        <v>92.87</v>
      </c>
      <c r="F19" s="25">
        <f t="shared" si="3"/>
        <v>92.87</v>
      </c>
      <c r="G19" s="25">
        <f>SUM(F16:F19)</f>
        <v>259.14</v>
      </c>
      <c r="H19" s="26">
        <f>G19/F59</f>
        <v>0.07920962767</v>
      </c>
    </row>
    <row r="20">
      <c r="A20" s="21"/>
      <c r="B20" s="21"/>
      <c r="C20" s="21"/>
      <c r="D20" s="21"/>
      <c r="E20" s="21"/>
      <c r="F20" s="21"/>
      <c r="G20" s="20"/>
      <c r="H20" s="20"/>
    </row>
    <row r="21">
      <c r="A21" s="24" t="s">
        <v>27</v>
      </c>
      <c r="B21" s="28"/>
      <c r="C21" s="28"/>
      <c r="D21" s="28"/>
      <c r="E21" s="28"/>
      <c r="F21" s="28"/>
      <c r="G21" s="20"/>
      <c r="H21" s="20"/>
    </row>
    <row r="22">
      <c r="A22" s="7">
        <v>1.0</v>
      </c>
      <c r="B22" s="4"/>
      <c r="C22" s="8" t="s">
        <v>21</v>
      </c>
      <c r="D22" s="8" t="s">
        <v>24</v>
      </c>
      <c r="E22" s="4"/>
      <c r="F22" s="4"/>
      <c r="G22" s="4"/>
      <c r="H22" s="4"/>
    </row>
    <row r="23">
      <c r="A23" s="7">
        <v>1.0</v>
      </c>
      <c r="B23" s="7">
        <v>100221.0</v>
      </c>
      <c r="C23" s="8" t="s">
        <v>6</v>
      </c>
      <c r="D23" s="8" t="s">
        <v>22</v>
      </c>
      <c r="E23" s="25">
        <f t="shared" ref="E23:E25" si="4">E17</f>
        <v>86.02</v>
      </c>
      <c r="F23" s="25">
        <f t="shared" ref="F23:F25" si="5">A23*E23</f>
        <v>86.02</v>
      </c>
      <c r="G23" s="29"/>
      <c r="H23" s="4"/>
    </row>
    <row r="24">
      <c r="A24" s="7">
        <v>1.0</v>
      </c>
      <c r="B24" s="7">
        <v>100225.0</v>
      </c>
      <c r="C24" s="8" t="s">
        <v>7</v>
      </c>
      <c r="D24" s="4"/>
      <c r="E24" s="25">
        <f t="shared" si="4"/>
        <v>80.25</v>
      </c>
      <c r="F24" s="25">
        <f t="shared" si="5"/>
        <v>80.25</v>
      </c>
      <c r="G24" s="29"/>
      <c r="H24" s="4"/>
    </row>
    <row r="25">
      <c r="A25" s="7">
        <v>1.0</v>
      </c>
      <c r="B25" s="7">
        <v>100422.0</v>
      </c>
      <c r="C25" s="8" t="s">
        <v>9</v>
      </c>
      <c r="D25" s="4" t="s">
        <v>26</v>
      </c>
      <c r="E25" s="25">
        <f t="shared" si="4"/>
        <v>92.87</v>
      </c>
      <c r="F25" s="25">
        <f t="shared" si="5"/>
        <v>92.87</v>
      </c>
      <c r="G25" s="25">
        <f>SUM(F23:F25)</f>
        <v>259.14</v>
      </c>
      <c r="H25" s="26">
        <v>0.08</v>
      </c>
    </row>
    <row r="26">
      <c r="A26" s="21"/>
      <c r="B26" s="21"/>
      <c r="C26" s="21"/>
      <c r="D26" s="21"/>
      <c r="E26" s="21"/>
      <c r="F26" s="21"/>
      <c r="G26" s="20"/>
      <c r="H26" s="20"/>
    </row>
    <row r="27">
      <c r="A27" s="27" t="s">
        <v>28</v>
      </c>
      <c r="B27" s="28"/>
      <c r="C27" s="28"/>
      <c r="D27" s="28"/>
      <c r="E27" s="28"/>
      <c r="F27" s="28"/>
      <c r="G27" s="20"/>
      <c r="H27" s="20"/>
    </row>
    <row r="28">
      <c r="A28" s="7">
        <v>1.0</v>
      </c>
      <c r="B28" s="4"/>
      <c r="C28" s="4" t="s">
        <v>29</v>
      </c>
      <c r="D28" s="4"/>
      <c r="E28" s="4"/>
      <c r="F28" s="4"/>
      <c r="G28" s="4"/>
      <c r="H28" s="4"/>
    </row>
    <row r="29">
      <c r="A29" s="7">
        <v>1.0</v>
      </c>
      <c r="B29" s="7">
        <v>100221.0</v>
      </c>
      <c r="C29" s="8" t="s">
        <v>6</v>
      </c>
      <c r="D29" s="8" t="s">
        <v>22</v>
      </c>
      <c r="E29" s="25">
        <f>E23</f>
        <v>86.02</v>
      </c>
      <c r="F29" s="25">
        <f t="shared" ref="F29:F30" si="6">A29*E29</f>
        <v>86.02</v>
      </c>
      <c r="G29" s="29"/>
      <c r="H29" s="4"/>
    </row>
    <row r="30">
      <c r="A30" s="7">
        <v>1.0</v>
      </c>
      <c r="B30" s="7">
        <v>100422.0</v>
      </c>
      <c r="C30" s="8" t="s">
        <v>9</v>
      </c>
      <c r="D30" s="4"/>
      <c r="E30" s="11">
        <v>84.66</v>
      </c>
      <c r="F30" s="25">
        <f t="shared" si="6"/>
        <v>84.66</v>
      </c>
      <c r="G30" s="25">
        <f>SUM(F29:F30)</f>
        <v>170.68</v>
      </c>
      <c r="H30" s="26">
        <f>G30/F59</f>
        <v>0.05217063846</v>
      </c>
    </row>
    <row r="31">
      <c r="A31" s="21"/>
      <c r="B31" s="21"/>
      <c r="C31" s="21"/>
      <c r="D31" s="21"/>
      <c r="E31" s="30"/>
      <c r="F31" s="21"/>
      <c r="G31" s="20"/>
      <c r="H31" s="20"/>
    </row>
    <row r="32">
      <c r="A32" s="24" t="s">
        <v>30</v>
      </c>
      <c r="B32" s="28"/>
      <c r="C32" s="28"/>
      <c r="D32" s="28"/>
      <c r="E32" s="28"/>
      <c r="F32" s="28"/>
      <c r="G32" s="20"/>
      <c r="H32" s="20"/>
    </row>
    <row r="33">
      <c r="A33" s="7">
        <v>1.0</v>
      </c>
      <c r="B33" s="4"/>
      <c r="C33" s="8" t="s">
        <v>31</v>
      </c>
      <c r="D33" s="8" t="s">
        <v>24</v>
      </c>
      <c r="E33" s="4"/>
      <c r="F33" s="4"/>
      <c r="G33" s="4"/>
      <c r="H33" s="4"/>
    </row>
    <row r="34">
      <c r="A34" s="7">
        <v>1.0</v>
      </c>
      <c r="B34" s="7">
        <v>100221.0</v>
      </c>
      <c r="C34" s="8" t="s">
        <v>6</v>
      </c>
      <c r="D34" s="8" t="s">
        <v>22</v>
      </c>
      <c r="E34" s="11">
        <v>86.02</v>
      </c>
      <c r="F34" s="25">
        <f t="shared" ref="F34:F36" si="7">A34*E34</f>
        <v>86.02</v>
      </c>
      <c r="G34" s="29"/>
      <c r="H34" s="4"/>
    </row>
    <row r="35">
      <c r="A35" s="7">
        <v>1.0</v>
      </c>
      <c r="B35" s="7">
        <v>100225.0</v>
      </c>
      <c r="C35" s="8" t="s">
        <v>7</v>
      </c>
      <c r="D35" s="4"/>
      <c r="E35" s="11">
        <v>80.25</v>
      </c>
      <c r="F35" s="25">
        <f t="shared" si="7"/>
        <v>80.25</v>
      </c>
      <c r="G35" s="29"/>
      <c r="H35" s="4"/>
    </row>
    <row r="36">
      <c r="A36" s="7">
        <v>1.0</v>
      </c>
      <c r="B36" s="7">
        <v>100422.0</v>
      </c>
      <c r="C36" s="8" t="s">
        <v>9</v>
      </c>
      <c r="D36" s="4" t="s">
        <v>26</v>
      </c>
      <c r="E36" s="11">
        <v>84.66</v>
      </c>
      <c r="F36" s="25">
        <f t="shared" si="7"/>
        <v>84.66</v>
      </c>
      <c r="G36" s="25">
        <f>SUM(F34:F36)</f>
        <v>250.93</v>
      </c>
      <c r="H36" s="26">
        <v>0.08</v>
      </c>
    </row>
    <row r="37">
      <c r="A37" s="21"/>
      <c r="B37" s="21"/>
      <c r="C37" s="21"/>
      <c r="D37" s="21"/>
      <c r="E37" s="21"/>
      <c r="F37" s="21"/>
      <c r="G37" s="20"/>
      <c r="H37" s="20"/>
    </row>
    <row r="38">
      <c r="A38" s="24" t="s">
        <v>32</v>
      </c>
      <c r="B38" s="28"/>
      <c r="C38" s="28"/>
      <c r="D38" s="28"/>
      <c r="E38" s="28"/>
      <c r="F38" s="28"/>
      <c r="G38" s="20"/>
      <c r="H38" s="20"/>
    </row>
    <row r="39">
      <c r="A39" s="7">
        <v>1.0</v>
      </c>
      <c r="B39" s="4"/>
      <c r="C39" s="8" t="s">
        <v>21</v>
      </c>
      <c r="D39" s="8" t="s">
        <v>24</v>
      </c>
      <c r="E39" s="4"/>
      <c r="F39" s="4"/>
      <c r="G39" s="4"/>
      <c r="H39" s="4"/>
    </row>
    <row r="40">
      <c r="A40" s="7">
        <v>1.0</v>
      </c>
      <c r="B40" s="7">
        <v>100221.0</v>
      </c>
      <c r="C40" s="8" t="s">
        <v>6</v>
      </c>
      <c r="D40" s="4"/>
      <c r="E40" s="25">
        <f>E34</f>
        <v>86.02</v>
      </c>
      <c r="F40" s="25">
        <f t="shared" ref="F40:F42" si="8">A40*E40</f>
        <v>86.02</v>
      </c>
      <c r="G40" s="29"/>
      <c r="H40" s="4"/>
    </row>
    <row r="41">
      <c r="A41" s="7">
        <v>1.0</v>
      </c>
      <c r="B41" s="7">
        <v>100225.0</v>
      </c>
      <c r="C41" s="8" t="s">
        <v>7</v>
      </c>
      <c r="D41" s="4"/>
      <c r="E41" s="11">
        <v>80.25</v>
      </c>
      <c r="F41" s="25">
        <f t="shared" si="8"/>
        <v>80.25</v>
      </c>
      <c r="G41" s="29"/>
      <c r="H41" s="4"/>
    </row>
    <row r="42">
      <c r="A42" s="7">
        <v>1.0</v>
      </c>
      <c r="B42" s="7">
        <v>100422.0</v>
      </c>
      <c r="C42" s="8" t="s">
        <v>9</v>
      </c>
      <c r="D42" s="4" t="s">
        <v>26</v>
      </c>
      <c r="E42" s="11">
        <v>84.66</v>
      </c>
      <c r="F42" s="25">
        <f t="shared" si="8"/>
        <v>84.66</v>
      </c>
      <c r="G42" s="25">
        <f>SUM(F40:F42)</f>
        <v>250.93</v>
      </c>
      <c r="H42" s="26">
        <v>0.08</v>
      </c>
    </row>
    <row r="43">
      <c r="A43" s="21"/>
      <c r="B43" s="21"/>
      <c r="C43" s="21"/>
      <c r="D43" s="21"/>
      <c r="E43" s="21"/>
      <c r="F43" s="21"/>
      <c r="G43" s="20"/>
      <c r="H43" s="20"/>
    </row>
    <row r="44">
      <c r="A44" s="24" t="s">
        <v>33</v>
      </c>
      <c r="B44" s="28"/>
      <c r="C44" s="28"/>
      <c r="D44" s="28"/>
      <c r="E44" s="28"/>
      <c r="F44" s="28"/>
      <c r="G44" s="20"/>
      <c r="H44" s="20"/>
    </row>
    <row r="45">
      <c r="A45" s="7">
        <v>1.0</v>
      </c>
      <c r="B45" s="4"/>
      <c r="C45" s="4" t="s">
        <v>29</v>
      </c>
      <c r="D45" s="8" t="s">
        <v>24</v>
      </c>
      <c r="E45" s="4"/>
      <c r="F45" s="4"/>
      <c r="G45" s="4"/>
      <c r="H45" s="4"/>
    </row>
    <row r="46">
      <c r="A46" s="7">
        <v>1.0</v>
      </c>
      <c r="B46" s="7">
        <v>100221.0</v>
      </c>
      <c r="C46" s="8" t="s">
        <v>6</v>
      </c>
      <c r="D46" s="8" t="s">
        <v>22</v>
      </c>
      <c r="E46" s="25">
        <f>E40</f>
        <v>86.02</v>
      </c>
      <c r="F46" s="25">
        <f t="shared" ref="F46:F48" si="9">A46*E46</f>
        <v>86.02</v>
      </c>
      <c r="G46" s="29"/>
      <c r="H46" s="4"/>
    </row>
    <row r="47">
      <c r="A47" s="7">
        <v>1.0</v>
      </c>
      <c r="B47" s="7">
        <v>100225.0</v>
      </c>
      <c r="C47" s="8" t="s">
        <v>7</v>
      </c>
      <c r="D47" s="4"/>
      <c r="E47" s="11">
        <v>80.25</v>
      </c>
      <c r="F47" s="25">
        <f t="shared" si="9"/>
        <v>80.25</v>
      </c>
      <c r="G47" s="29"/>
      <c r="H47" s="4"/>
    </row>
    <row r="48">
      <c r="A48" s="7">
        <v>1.0</v>
      </c>
      <c r="B48" s="7">
        <v>100422.0</v>
      </c>
      <c r="C48" s="8" t="s">
        <v>9</v>
      </c>
      <c r="D48" s="4" t="s">
        <v>26</v>
      </c>
      <c r="E48" s="11">
        <v>84.66</v>
      </c>
      <c r="F48" s="25">
        <f t="shared" si="9"/>
        <v>84.66</v>
      </c>
      <c r="G48" s="25">
        <f>SUM(F46:F48)</f>
        <v>250.93</v>
      </c>
      <c r="H48" s="26">
        <v>0.08</v>
      </c>
    </row>
    <row r="49">
      <c r="A49" s="21"/>
      <c r="B49" s="21"/>
      <c r="C49" s="21"/>
      <c r="D49" s="21"/>
      <c r="E49" s="21"/>
      <c r="F49" s="21"/>
      <c r="G49" s="20"/>
      <c r="H49" s="20"/>
    </row>
    <row r="50">
      <c r="A50" s="24" t="s">
        <v>34</v>
      </c>
      <c r="B50" s="28"/>
      <c r="C50" s="28"/>
      <c r="D50" s="28"/>
      <c r="E50" s="28"/>
      <c r="F50" s="28"/>
      <c r="G50" s="20"/>
      <c r="H50" s="20"/>
    </row>
    <row r="51">
      <c r="A51" s="7">
        <v>1.0</v>
      </c>
      <c r="B51" s="4"/>
      <c r="C51" s="8" t="s">
        <v>21</v>
      </c>
      <c r="D51" s="8" t="s">
        <v>24</v>
      </c>
      <c r="E51" s="4"/>
      <c r="F51" s="4"/>
      <c r="G51" s="4"/>
      <c r="H51" s="4"/>
    </row>
    <row r="52">
      <c r="A52" s="7">
        <v>1.0</v>
      </c>
      <c r="B52" s="7">
        <v>100221.0</v>
      </c>
      <c r="C52" s="8" t="s">
        <v>6</v>
      </c>
      <c r="D52" s="8" t="s">
        <v>22</v>
      </c>
      <c r="E52" s="25">
        <f>E46</f>
        <v>86.02</v>
      </c>
      <c r="F52" s="25">
        <f t="shared" ref="F52:F54" si="10">A52*E52</f>
        <v>86.02</v>
      </c>
      <c r="G52" s="29"/>
      <c r="H52" s="4"/>
    </row>
    <row r="53">
      <c r="A53" s="7">
        <v>2.0</v>
      </c>
      <c r="B53" s="7">
        <v>100225.0</v>
      </c>
      <c r="C53" s="8" t="s">
        <v>7</v>
      </c>
      <c r="D53" s="4"/>
      <c r="E53" s="11">
        <v>80.25</v>
      </c>
      <c r="F53" s="25">
        <f t="shared" si="10"/>
        <v>160.5</v>
      </c>
      <c r="G53" s="29"/>
      <c r="H53" s="4"/>
    </row>
    <row r="54">
      <c r="A54" s="7">
        <v>1.0</v>
      </c>
      <c r="B54" s="7">
        <v>100422.0</v>
      </c>
      <c r="C54" s="8" t="s">
        <v>9</v>
      </c>
      <c r="D54" s="4"/>
      <c r="E54" s="11">
        <v>84.66</v>
      </c>
      <c r="F54" s="25">
        <f t="shared" si="10"/>
        <v>84.66</v>
      </c>
      <c r="G54" s="25">
        <f>SUM(F52:F54)</f>
        <v>331.18</v>
      </c>
      <c r="H54" s="26">
        <f>G54/F59</f>
        <v>0.1012296229</v>
      </c>
    </row>
    <row r="55">
      <c r="A55" s="20"/>
      <c r="B55" s="20"/>
      <c r="C55" s="20"/>
      <c r="D55" s="20"/>
      <c r="E55" s="20"/>
      <c r="F55" s="20"/>
      <c r="G55" s="20"/>
      <c r="H55" s="20"/>
    </row>
    <row r="56">
      <c r="A56" s="20"/>
      <c r="B56" s="20"/>
      <c r="C56" s="20"/>
      <c r="D56" s="20"/>
      <c r="E56" s="20"/>
      <c r="F56" s="20"/>
      <c r="G56" s="20"/>
      <c r="H56" s="20"/>
    </row>
    <row r="57">
      <c r="A57" s="20"/>
      <c r="B57" s="20"/>
      <c r="C57" s="8" t="s">
        <v>12</v>
      </c>
      <c r="D57" s="4"/>
      <c r="E57" s="4"/>
      <c r="F57" s="25">
        <f>G7+G13+G19+G25+G30+G36+G42+G48+G54</f>
        <v>2726.31</v>
      </c>
      <c r="G57" s="20"/>
      <c r="H57" s="20"/>
    </row>
    <row r="58">
      <c r="A58" s="21"/>
      <c r="B58" s="21"/>
      <c r="C58" s="12" t="s">
        <v>13</v>
      </c>
      <c r="D58" s="12"/>
      <c r="E58" s="13">
        <v>0.2</v>
      </c>
      <c r="F58" s="31">
        <f>E58*F57</f>
        <v>545.262</v>
      </c>
      <c r="G58" s="21"/>
      <c r="H58" s="21"/>
    </row>
    <row r="59">
      <c r="A59" s="32"/>
      <c r="B59" s="22"/>
      <c r="C59" s="23" t="s">
        <v>14</v>
      </c>
      <c r="D59" s="22"/>
      <c r="E59" s="22"/>
      <c r="F59" s="33">
        <f>SUM(F57:F58)</f>
        <v>3271.572</v>
      </c>
      <c r="G59" s="22"/>
      <c r="H59" s="22"/>
    </row>
    <row r="60">
      <c r="A60" s="34" t="s">
        <v>15</v>
      </c>
      <c r="B60" s="35"/>
      <c r="C60" s="20"/>
      <c r="D60" s="20"/>
      <c r="E60" s="20"/>
      <c r="F60" s="20"/>
      <c r="G60" s="20"/>
      <c r="H60" s="20"/>
    </row>
  </sheetData>
  <mergeCells count="9">
    <mergeCell ref="A44:F44"/>
    <mergeCell ref="A50:F50"/>
    <mergeCell ref="A1:H1"/>
    <mergeCell ref="A9:F9"/>
    <mergeCell ref="A15:F15"/>
    <mergeCell ref="A21:F21"/>
    <mergeCell ref="A27:F27"/>
    <mergeCell ref="A32:F32"/>
    <mergeCell ref="A38:F38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" max="3" width="25.63"/>
  </cols>
  <sheetData>
    <row r="1">
      <c r="A1" s="1" t="s">
        <v>35</v>
      </c>
      <c r="B1" s="2"/>
      <c r="C1" s="2"/>
      <c r="D1" s="2"/>
      <c r="E1" s="2"/>
      <c r="F1" s="2"/>
      <c r="G1" s="3"/>
    </row>
    <row r="2">
      <c r="A2" s="4"/>
      <c r="B2" s="4"/>
      <c r="C2" s="4"/>
      <c r="D2" s="4"/>
      <c r="E2" s="4"/>
      <c r="F2" s="12"/>
      <c r="G2" s="12"/>
    </row>
    <row r="3">
      <c r="A3" s="36" t="s">
        <v>1</v>
      </c>
      <c r="B3" s="36" t="s">
        <v>2</v>
      </c>
      <c r="C3" s="36" t="s">
        <v>3</v>
      </c>
      <c r="D3" s="36" t="s">
        <v>4</v>
      </c>
      <c r="E3" s="24" t="s">
        <v>5</v>
      </c>
      <c r="F3" s="23" t="s">
        <v>36</v>
      </c>
      <c r="G3" s="36" t="s">
        <v>19</v>
      </c>
    </row>
    <row r="4">
      <c r="A4" s="12"/>
      <c r="B4" s="12"/>
      <c r="C4" s="12"/>
      <c r="D4" s="12"/>
      <c r="E4" s="12"/>
      <c r="F4" s="4"/>
      <c r="G4" s="4"/>
    </row>
    <row r="5">
      <c r="A5" s="24" t="s">
        <v>37</v>
      </c>
      <c r="B5" s="28"/>
      <c r="C5" s="28"/>
      <c r="D5" s="28"/>
      <c r="E5" s="28"/>
      <c r="F5" s="4"/>
      <c r="G5" s="4"/>
    </row>
    <row r="6">
      <c r="A6" s="7">
        <v>1.0</v>
      </c>
      <c r="B6" s="7">
        <v>100335.0</v>
      </c>
      <c r="C6" s="4" t="s">
        <v>8</v>
      </c>
      <c r="D6" s="9">
        <v>620.84</v>
      </c>
      <c r="E6" s="25">
        <f>A6*D6</f>
        <v>620.84</v>
      </c>
      <c r="F6" s="4"/>
      <c r="G6" s="4"/>
    </row>
    <row r="7">
      <c r="A7" s="7">
        <v>1.0</v>
      </c>
      <c r="B7" s="7">
        <v>200001.0</v>
      </c>
      <c r="C7" s="4" t="s">
        <v>10</v>
      </c>
      <c r="D7" s="9">
        <v>41.93</v>
      </c>
      <c r="E7" s="11">
        <v>40.75</v>
      </c>
      <c r="F7" s="4"/>
      <c r="G7" s="4"/>
    </row>
    <row r="8">
      <c r="A8" s="7">
        <v>1.0</v>
      </c>
      <c r="B8" s="7">
        <v>200143.0</v>
      </c>
      <c r="C8" s="4" t="s">
        <v>11</v>
      </c>
      <c r="D8" s="9">
        <v>31.47</v>
      </c>
      <c r="E8" s="25">
        <f>A8*D8</f>
        <v>31.47</v>
      </c>
      <c r="F8" s="25">
        <f>SUM(E6:E8)</f>
        <v>693.06</v>
      </c>
      <c r="G8" s="26">
        <f>F8/E28</f>
        <v>0.2707764869</v>
      </c>
    </row>
    <row r="9">
      <c r="A9" s="12"/>
      <c r="B9" s="12"/>
      <c r="C9" s="12"/>
      <c r="D9" s="12"/>
      <c r="E9" s="12"/>
      <c r="F9" s="4"/>
      <c r="G9" s="4"/>
    </row>
    <row r="10">
      <c r="A10" s="24" t="s">
        <v>38</v>
      </c>
      <c r="B10" s="28"/>
      <c r="C10" s="28"/>
      <c r="D10" s="28"/>
      <c r="E10" s="28"/>
      <c r="F10" s="4"/>
      <c r="G10" s="4"/>
    </row>
    <row r="11">
      <c r="A11" s="7">
        <v>8.0</v>
      </c>
      <c r="B11" s="7">
        <v>100221.0</v>
      </c>
      <c r="C11" s="8" t="s">
        <v>6</v>
      </c>
      <c r="D11" s="9">
        <v>86.02</v>
      </c>
      <c r="E11" s="25">
        <f>A11*D11</f>
        <v>688.16</v>
      </c>
      <c r="F11" s="4"/>
      <c r="G11" s="4"/>
    </row>
    <row r="12">
      <c r="A12" s="37">
        <v>1.0</v>
      </c>
      <c r="B12" s="37">
        <v>100461.0</v>
      </c>
      <c r="C12" s="38" t="s">
        <v>39</v>
      </c>
      <c r="D12" s="39">
        <f>182.54-D11</f>
        <v>96.52</v>
      </c>
      <c r="E12" s="40"/>
      <c r="F12" s="4"/>
      <c r="G12" s="4"/>
    </row>
    <row r="13">
      <c r="A13" s="37">
        <v>1.0</v>
      </c>
      <c r="B13" s="37">
        <v>100340.0</v>
      </c>
      <c r="C13" s="38" t="s">
        <v>40</v>
      </c>
      <c r="D13" s="39">
        <f>226.82-D11</f>
        <v>140.8</v>
      </c>
      <c r="E13" s="40"/>
      <c r="F13" s="4"/>
      <c r="G13" s="4"/>
    </row>
    <row r="14">
      <c r="A14" s="37">
        <v>1.0</v>
      </c>
      <c r="B14" s="37">
        <v>100341.0</v>
      </c>
      <c r="C14" s="38" t="s">
        <v>41</v>
      </c>
      <c r="D14" s="39">
        <f>283.8-D11</f>
        <v>197.78</v>
      </c>
      <c r="E14" s="40"/>
      <c r="F14" s="25">
        <f>E11</f>
        <v>688.16</v>
      </c>
      <c r="G14" s="26">
        <f>F14/E28</f>
        <v>0.2688620714</v>
      </c>
    </row>
    <row r="15">
      <c r="A15" s="12"/>
      <c r="B15" s="12"/>
      <c r="C15" s="12"/>
      <c r="D15" s="12"/>
      <c r="E15" s="12"/>
      <c r="F15" s="4"/>
      <c r="G15" s="4"/>
    </row>
    <row r="16">
      <c r="A16" s="24" t="s">
        <v>42</v>
      </c>
      <c r="B16" s="28"/>
      <c r="C16" s="28"/>
      <c r="D16" s="28"/>
      <c r="E16" s="28"/>
      <c r="F16" s="4"/>
      <c r="G16" s="4"/>
    </row>
    <row r="17">
      <c r="A17" s="7">
        <v>8.0</v>
      </c>
      <c r="B17" s="7">
        <v>100225.0</v>
      </c>
      <c r="C17" s="8" t="s">
        <v>7</v>
      </c>
      <c r="D17" s="11">
        <v>80.25</v>
      </c>
      <c r="E17" s="11">
        <v>74.44</v>
      </c>
      <c r="F17" s="25">
        <f>E17</f>
        <v>74.44</v>
      </c>
      <c r="G17" s="26">
        <f>F17/E28</f>
        <v>0.02908348727</v>
      </c>
    </row>
    <row r="18">
      <c r="A18" s="12"/>
      <c r="B18" s="12"/>
      <c r="C18" s="12"/>
      <c r="D18" s="12"/>
      <c r="E18" s="12"/>
      <c r="F18" s="4"/>
      <c r="G18" s="4"/>
    </row>
    <row r="19">
      <c r="A19" s="24" t="s">
        <v>43</v>
      </c>
      <c r="B19" s="28"/>
      <c r="C19" s="28"/>
      <c r="D19" s="28"/>
      <c r="E19" s="28"/>
      <c r="F19" s="4"/>
      <c r="G19" s="4"/>
    </row>
    <row r="20">
      <c r="A20" s="7">
        <v>8.0</v>
      </c>
      <c r="B20" s="7">
        <v>100422.0</v>
      </c>
      <c r="C20" s="8" t="s">
        <v>9</v>
      </c>
      <c r="D20" s="11">
        <v>84.66</v>
      </c>
      <c r="E20" s="25">
        <f>A20*D20</f>
        <v>677.28</v>
      </c>
      <c r="F20" s="25">
        <f>E20</f>
        <v>677.28</v>
      </c>
      <c r="G20" s="26">
        <f>F20/E28</f>
        <v>0.2646112877</v>
      </c>
    </row>
    <row r="21">
      <c r="A21" s="12"/>
      <c r="B21" s="12"/>
      <c r="C21" s="12"/>
      <c r="D21" s="12"/>
      <c r="E21" s="12"/>
      <c r="F21" s="4"/>
      <c r="G21" s="4"/>
    </row>
    <row r="22">
      <c r="A22" s="24" t="s">
        <v>44</v>
      </c>
      <c r="B22" s="28"/>
      <c r="C22" s="28"/>
      <c r="D22" s="28"/>
      <c r="E22" s="28"/>
      <c r="F22" s="4"/>
      <c r="G22" s="4"/>
    </row>
    <row r="23">
      <c r="A23" s="7">
        <v>8.0</v>
      </c>
      <c r="B23" s="4"/>
      <c r="C23" s="8" t="s">
        <v>21</v>
      </c>
      <c r="D23" s="4"/>
      <c r="E23" s="4"/>
      <c r="F23" s="25">
        <v>0.0</v>
      </c>
      <c r="G23" s="26">
        <v>0.0</v>
      </c>
    </row>
    <row r="24">
      <c r="A24" s="4"/>
      <c r="B24" s="4"/>
      <c r="C24" s="4"/>
      <c r="D24" s="4"/>
      <c r="E24" s="4"/>
      <c r="F24" s="4"/>
      <c r="G24" s="4"/>
    </row>
    <row r="25">
      <c r="A25" s="4"/>
      <c r="B25" s="4"/>
      <c r="C25" s="4"/>
      <c r="D25" s="4"/>
      <c r="E25" s="4"/>
      <c r="F25" s="4"/>
      <c r="G25" s="4"/>
    </row>
    <row r="26">
      <c r="A26" s="4"/>
      <c r="B26" s="4"/>
      <c r="C26" s="8" t="s">
        <v>12</v>
      </c>
      <c r="D26" s="4"/>
      <c r="E26" s="25">
        <f>SUM(E2:E23)</f>
        <v>2132.94</v>
      </c>
      <c r="F26" s="4"/>
      <c r="G26" s="4"/>
    </row>
    <row r="27">
      <c r="A27" s="12"/>
      <c r="B27" s="12"/>
      <c r="C27" s="12" t="s">
        <v>13</v>
      </c>
      <c r="D27" s="13">
        <v>0.2</v>
      </c>
      <c r="E27" s="31">
        <f>D27*E26</f>
        <v>426.588</v>
      </c>
      <c r="F27" s="12"/>
      <c r="G27" s="12"/>
    </row>
    <row r="28">
      <c r="A28" s="41"/>
      <c r="B28" s="36"/>
      <c r="C28" s="23" t="s">
        <v>14</v>
      </c>
      <c r="D28" s="36"/>
      <c r="E28" s="42">
        <f>SUM(E26:E27)</f>
        <v>2559.528</v>
      </c>
      <c r="F28" s="36"/>
      <c r="G28" s="36"/>
    </row>
    <row r="29">
      <c r="A29" s="34" t="s">
        <v>15</v>
      </c>
      <c r="B29" s="19"/>
      <c r="C29" s="19"/>
      <c r="D29" s="19"/>
      <c r="E29" s="19"/>
      <c r="F29" s="19"/>
      <c r="G29" s="19"/>
    </row>
    <row r="30">
      <c r="A30" s="19"/>
      <c r="B30" s="19"/>
      <c r="C30" s="19"/>
      <c r="D30" s="19"/>
      <c r="E30" s="19"/>
      <c r="F30" s="19"/>
      <c r="G30" s="19"/>
    </row>
  </sheetData>
  <mergeCells count="6">
    <mergeCell ref="A1:G1"/>
    <mergeCell ref="A5:E5"/>
    <mergeCell ref="A10:E10"/>
    <mergeCell ref="A16:E16"/>
    <mergeCell ref="A19:E19"/>
    <mergeCell ref="A22:E22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8.38"/>
  </cols>
  <sheetData>
    <row r="1">
      <c r="A1" s="43" t="s">
        <v>45</v>
      </c>
    </row>
    <row r="2">
      <c r="A2" s="4"/>
      <c r="B2" s="12"/>
      <c r="C2" s="12"/>
      <c r="D2" s="12"/>
      <c r="E2" s="12"/>
      <c r="F2" s="4"/>
    </row>
    <row r="3">
      <c r="A3" s="44"/>
      <c r="B3" s="45" t="s">
        <v>46</v>
      </c>
      <c r="C3" s="45" t="s">
        <v>47</v>
      </c>
      <c r="D3" s="46" t="s">
        <v>48</v>
      </c>
      <c r="E3" s="45" t="s">
        <v>49</v>
      </c>
      <c r="F3" s="4"/>
    </row>
    <row r="4">
      <c r="A4" s="4"/>
      <c r="B4" s="47" t="s">
        <v>50</v>
      </c>
      <c r="C4" s="48">
        <v>50.0</v>
      </c>
      <c r="D4" s="49">
        <v>24.0</v>
      </c>
      <c r="E4" s="49">
        <f t="shared" ref="E4:E5" si="1">C4-D4</f>
        <v>26</v>
      </c>
      <c r="F4" s="4"/>
    </row>
    <row r="5">
      <c r="A5" s="4"/>
      <c r="B5" s="47" t="s">
        <v>51</v>
      </c>
      <c r="C5" s="49">
        <v>0.0</v>
      </c>
      <c r="D5" s="49">
        <v>0.0</v>
      </c>
      <c r="E5" s="49">
        <f t="shared" si="1"/>
        <v>0</v>
      </c>
      <c r="F5" s="4"/>
    </row>
    <row r="6">
      <c r="A6" s="4"/>
      <c r="B6" s="47" t="s">
        <v>52</v>
      </c>
      <c r="C6" s="48">
        <v>0.0</v>
      </c>
      <c r="D6" s="49">
        <v>0.0</v>
      </c>
      <c r="E6" s="48">
        <v>0.0</v>
      </c>
      <c r="F6" s="4"/>
    </row>
    <row r="7">
      <c r="A7" s="4"/>
      <c r="B7" s="47" t="s">
        <v>53</v>
      </c>
      <c r="C7" s="49">
        <v>4.0</v>
      </c>
      <c r="D7" s="49">
        <v>0.0</v>
      </c>
      <c r="E7" s="49">
        <f t="shared" ref="E7:E11" si="2">C7-D7</f>
        <v>4</v>
      </c>
      <c r="F7" s="4"/>
    </row>
    <row r="8">
      <c r="A8" s="4"/>
      <c r="B8" s="47" t="s">
        <v>54</v>
      </c>
      <c r="C8" s="49">
        <v>0.0</v>
      </c>
      <c r="D8" s="49">
        <v>0.0</v>
      </c>
      <c r="E8" s="49">
        <f t="shared" si="2"/>
        <v>0</v>
      </c>
      <c r="F8" s="4"/>
    </row>
    <row r="9">
      <c r="A9" s="4"/>
      <c r="B9" s="47" t="s">
        <v>55</v>
      </c>
      <c r="C9" s="49">
        <v>8.0</v>
      </c>
      <c r="D9" s="49">
        <v>0.0</v>
      </c>
      <c r="E9" s="49">
        <f t="shared" si="2"/>
        <v>8</v>
      </c>
      <c r="F9" s="4"/>
    </row>
    <row r="10">
      <c r="A10" s="4"/>
      <c r="B10" s="47" t="s">
        <v>56</v>
      </c>
      <c r="C10" s="49">
        <v>0.0</v>
      </c>
      <c r="D10" s="49">
        <v>0.0</v>
      </c>
      <c r="E10" s="49">
        <f t="shared" si="2"/>
        <v>0</v>
      </c>
      <c r="F10" s="4"/>
    </row>
    <row r="11">
      <c r="A11" s="4"/>
      <c r="B11" s="47" t="s">
        <v>57</v>
      </c>
      <c r="C11" s="49">
        <v>8.0</v>
      </c>
      <c r="D11" s="49">
        <v>8.0</v>
      </c>
      <c r="E11" s="49">
        <f t="shared" si="2"/>
        <v>0</v>
      </c>
      <c r="F11" s="4"/>
    </row>
    <row r="12">
      <c r="A12" s="4"/>
      <c r="B12" s="50" t="s">
        <v>58</v>
      </c>
      <c r="C12" s="8">
        <v>0.0</v>
      </c>
      <c r="D12" s="8">
        <v>0.0</v>
      </c>
      <c r="E12" s="8">
        <v>0.0</v>
      </c>
      <c r="F12" s="4"/>
    </row>
    <row r="13">
      <c r="A13" s="4"/>
      <c r="B13" s="4"/>
      <c r="C13" s="4"/>
      <c r="D13" s="4"/>
      <c r="E13" s="4"/>
      <c r="F13" s="4"/>
    </row>
    <row r="14">
      <c r="A14" s="4"/>
      <c r="B14" s="4"/>
      <c r="C14" s="4"/>
      <c r="D14" s="4"/>
      <c r="E14" s="4"/>
      <c r="F14" s="4"/>
    </row>
    <row r="15">
      <c r="A15" s="43" t="s">
        <v>59</v>
      </c>
    </row>
    <row r="16">
      <c r="A16" s="4"/>
      <c r="B16" s="12"/>
      <c r="C16" s="12"/>
      <c r="D16" s="12"/>
      <c r="E16" s="12"/>
      <c r="F16" s="4"/>
    </row>
    <row r="17">
      <c r="A17" s="44"/>
      <c r="B17" s="45" t="s">
        <v>60</v>
      </c>
      <c r="C17" s="45" t="s">
        <v>1</v>
      </c>
      <c r="D17" s="46" t="s">
        <v>61</v>
      </c>
      <c r="E17" s="46" t="s">
        <v>62</v>
      </c>
      <c r="F17" s="4"/>
    </row>
    <row r="18">
      <c r="A18" s="4"/>
      <c r="B18" s="51" t="s">
        <v>63</v>
      </c>
      <c r="C18" s="49">
        <v>1.0</v>
      </c>
      <c r="D18" s="49">
        <v>155.0</v>
      </c>
      <c r="E18" s="49">
        <f t="shared" ref="E18:E20" si="3">C18*D18</f>
        <v>155</v>
      </c>
      <c r="F18" s="4"/>
    </row>
    <row r="19">
      <c r="A19" s="4"/>
      <c r="B19" s="51" t="s">
        <v>64</v>
      </c>
      <c r="C19" s="49">
        <v>1.0</v>
      </c>
      <c r="D19" s="49">
        <v>53.0</v>
      </c>
      <c r="E19" s="49">
        <f t="shared" si="3"/>
        <v>53</v>
      </c>
      <c r="F19" s="4"/>
    </row>
    <row r="20">
      <c r="A20" s="4"/>
      <c r="B20" s="51" t="s">
        <v>65</v>
      </c>
      <c r="C20" s="49">
        <v>1.0</v>
      </c>
      <c r="D20" s="49">
        <v>18.0</v>
      </c>
      <c r="E20" s="49">
        <f t="shared" si="3"/>
        <v>18</v>
      </c>
      <c r="F20" s="4"/>
    </row>
    <row r="21">
      <c r="A21" s="4"/>
      <c r="B21" s="4"/>
      <c r="C21" s="4"/>
      <c r="D21" s="4"/>
      <c r="E21" s="4"/>
      <c r="F21" s="4"/>
    </row>
    <row r="22">
      <c r="A22" s="4"/>
      <c r="B22" s="8" t="s">
        <v>66</v>
      </c>
      <c r="C22" s="4"/>
      <c r="D22" s="4"/>
      <c r="E22" s="49">
        <f>SUM(E15:E21)</f>
        <v>226</v>
      </c>
      <c r="F22" s="4"/>
    </row>
    <row r="23">
      <c r="A23" s="4"/>
      <c r="B23" s="52" t="s">
        <v>67</v>
      </c>
      <c r="C23" s="4"/>
      <c r="D23" s="4"/>
      <c r="E23" s="49">
        <f>ROUNDUP(E22/18,0)</f>
        <v>13</v>
      </c>
      <c r="F23" s="4"/>
    </row>
    <row r="24">
      <c r="A24" s="4"/>
      <c r="B24" s="4"/>
      <c r="C24" s="4"/>
      <c r="D24" s="4"/>
      <c r="E24" s="4"/>
      <c r="F24" s="4"/>
    </row>
  </sheetData>
  <mergeCells count="2">
    <mergeCell ref="A1:F1"/>
    <mergeCell ref="A15:F15"/>
  </mergeCells>
  <drawing r:id="rId1"/>
</worksheet>
</file>