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ichalcutka/Parallels/"/>
    </mc:Choice>
  </mc:AlternateContent>
  <xr:revisionPtr revIDLastSave="0" documentId="13_ncr:1_{D5787A06-479C-A74F-AD16-9998D416745C}" xr6:coauthVersionLast="47" xr6:coauthVersionMax="47" xr10:uidLastSave="{00000000-0000-0000-0000-000000000000}"/>
  <bookViews>
    <workbookView xWindow="17160" yWindow="6820" windowWidth="31080" windowHeight="20180" activeTab="4" xr2:uid="{00000000-000D-0000-FFFF-FFFF00000000}"/>
  </bookViews>
  <sheets>
    <sheet name="Seznam produktů" sheetId="1" r:id="rId1"/>
    <sheet name="Kusovník podle kategorie" sheetId="2" r:id="rId2"/>
    <sheet name="Seznam po místnostech" sheetId="3" r:id="rId3"/>
    <sheet name="Přiřazení" sheetId="4" r:id="rId4"/>
    <sheet name="Využití energi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4" l="1"/>
  <c r="G6" i="3"/>
  <c r="G7" i="2"/>
  <c r="F7" i="2"/>
  <c r="E18" i="1"/>
  <c r="E16" i="1"/>
  <c r="H9" i="3"/>
  <c r="G9" i="3"/>
  <c r="E4" i="1"/>
  <c r="E5" i="1"/>
  <c r="E6" i="1"/>
  <c r="E7" i="1"/>
  <c r="E8" i="1"/>
  <c r="E9" i="1"/>
  <c r="E10" i="1"/>
  <c r="E11" i="1"/>
  <c r="E12" i="1"/>
  <c r="E13" i="1"/>
  <c r="E14" i="1"/>
  <c r="E15" i="1"/>
  <c r="E6" i="2"/>
  <c r="E7" i="2"/>
  <c r="E10" i="2"/>
  <c r="E44" i="2" s="1"/>
  <c r="F14" i="2"/>
  <c r="E17" i="2"/>
  <c r="F18" i="2" s="1"/>
  <c r="G18" i="2" s="1"/>
  <c r="E18" i="2"/>
  <c r="E21" i="2"/>
  <c r="F21" i="2"/>
  <c r="E24" i="2"/>
  <c r="F24" i="2" s="1"/>
  <c r="E28" i="2"/>
  <c r="F28" i="2"/>
  <c r="E32" i="2"/>
  <c r="E33" i="2"/>
  <c r="F33" i="2"/>
  <c r="G33" i="2" s="1"/>
  <c r="E37" i="2"/>
  <c r="E38" i="2"/>
  <c r="F38" i="2"/>
  <c r="E41" i="2"/>
  <c r="F41" i="2"/>
  <c r="F5" i="3"/>
  <c r="F6" i="3"/>
  <c r="F9" i="3"/>
  <c r="F13" i="3"/>
  <c r="G16" i="3" s="1"/>
  <c r="F14" i="3"/>
  <c r="F15" i="3"/>
  <c r="F16" i="3"/>
  <c r="F20" i="3"/>
  <c r="F21" i="3"/>
  <c r="F22" i="3"/>
  <c r="F23" i="3"/>
  <c r="F24" i="3"/>
  <c r="G24" i="3"/>
  <c r="F28" i="3"/>
  <c r="F29" i="3"/>
  <c r="F30" i="3"/>
  <c r="F31" i="3"/>
  <c r="G31" i="3" s="1"/>
  <c r="F36" i="3"/>
  <c r="F37" i="3"/>
  <c r="F40" i="3"/>
  <c r="G42" i="3" s="1"/>
  <c r="F41" i="3"/>
  <c r="F42" i="3"/>
  <c r="F47" i="3"/>
  <c r="F48" i="3"/>
  <c r="F49" i="3"/>
  <c r="F50" i="3"/>
  <c r="F54" i="3"/>
  <c r="G57" i="3" s="1"/>
  <c r="F55" i="3"/>
  <c r="F56" i="3"/>
  <c r="F57" i="3"/>
  <c r="F62" i="3"/>
  <c r="F63" i="3"/>
  <c r="F64" i="3"/>
  <c r="F65" i="3"/>
  <c r="F66" i="3"/>
  <c r="F67" i="3"/>
  <c r="F68" i="3"/>
  <c r="F71" i="3"/>
  <c r="G71" i="3"/>
  <c r="E5" i="4"/>
  <c r="E6" i="4"/>
  <c r="E7" i="4"/>
  <c r="E8" i="4"/>
  <c r="E9" i="4"/>
  <c r="E10" i="4"/>
  <c r="E11" i="4"/>
  <c r="E12" i="4"/>
  <c r="E13" i="4"/>
  <c r="E24" i="4"/>
  <c r="E25" i="4" s="1"/>
  <c r="E20" i="4"/>
  <c r="E21" i="4"/>
  <c r="E22" i="4"/>
  <c r="E6" i="5"/>
  <c r="E7" i="5"/>
  <c r="E8" i="5"/>
  <c r="E11" i="5"/>
  <c r="G11" i="5" s="1"/>
  <c r="E14" i="5"/>
  <c r="G19" i="5" s="1"/>
  <c r="E15" i="5"/>
  <c r="E16" i="5"/>
  <c r="E17" i="5"/>
  <c r="E18" i="5"/>
  <c r="E19" i="5"/>
  <c r="F74" i="3" l="1"/>
  <c r="F75" i="3" s="1"/>
  <c r="F76" i="3" s="1"/>
  <c r="G37" i="3"/>
  <c r="G50" i="3"/>
  <c r="H16" i="3" s="1"/>
  <c r="G68" i="3"/>
  <c r="G8" i="5"/>
  <c r="G21" i="5" s="1"/>
  <c r="H37" i="3"/>
  <c r="G24" i="2"/>
  <c r="H24" i="3"/>
  <c r="H71" i="3"/>
  <c r="H68" i="3"/>
  <c r="H31" i="3"/>
  <c r="G21" i="2"/>
  <c r="H50" i="3"/>
  <c r="H57" i="3"/>
  <c r="E45" i="2"/>
  <c r="E46" i="2"/>
  <c r="G28" i="2"/>
  <c r="G41" i="2"/>
  <c r="G14" i="2"/>
  <c r="G38" i="2"/>
  <c r="H6" i="3" l="1"/>
  <c r="H42" i="3"/>
  <c r="E19" i="1"/>
  <c r="E20" i="1" s="1"/>
</calcChain>
</file>

<file path=xl/sharedStrings.xml><?xml version="1.0" encoding="utf-8"?>
<sst xmlns="http://schemas.openxmlformats.org/spreadsheetml/2006/main" count="201" uniqueCount="93">
  <si>
    <t>Seznam produktů</t>
  </si>
  <si>
    <t>Ks</t>
  </si>
  <si>
    <t>Č. p.</t>
  </si>
  <si>
    <t>Popis</t>
  </si>
  <si>
    <t>Cena za kus (netto)</t>
  </si>
  <si>
    <t>Celkem</t>
  </si>
  <si>
    <t>Tree Extension</t>
  </si>
  <si>
    <t>Touch Tree bílá</t>
  </si>
  <si>
    <t>RGBW 24V Dimmer Tree</t>
  </si>
  <si>
    <t>Meteostanice Tree</t>
  </si>
  <si>
    <t>Stropní LED světlo RGBW Tree bílá</t>
  </si>
  <si>
    <t>Nano 2 Relay Tree</t>
  </si>
  <si>
    <t>Senzor přítomnosti Tree bílá</t>
  </si>
  <si>
    <t>NFC Code Touch Tree antracitová</t>
  </si>
  <si>
    <t>Miniserver Compact</t>
  </si>
  <si>
    <t>Hlavice Tree</t>
  </si>
  <si>
    <t>Power Supply 4,2 A</t>
  </si>
  <si>
    <t>Install Speaker 7 Master</t>
  </si>
  <si>
    <t>Install Speaker 7 Client</t>
  </si>
  <si>
    <t>Celkem bez DPH</t>
  </si>
  <si>
    <t>+ DPH</t>
  </si>
  <si>
    <t>Celkem s DPH</t>
  </si>
  <si>
    <t>Změna cen vyhrazena (03-08-2026)</t>
  </si>
  <si>
    <t>Kusovník podle kategorie</t>
  </si>
  <si>
    <t>Celková kategorie</t>
  </si>
  <si>
    <t>%</t>
  </si>
  <si>
    <t>Automatizace</t>
  </si>
  <si>
    <t>Ovládání</t>
  </si>
  <si>
    <t>Přirážka Touch Pure Classic Tree signální bílá</t>
  </si>
  <si>
    <t>Přirážka Touch Nightlight Classic Air signální bílá</t>
  </si>
  <si>
    <t>Přirážka Touch &amp; Grill Classic Air</t>
  </si>
  <si>
    <t>Přirážka Touch Pure Classic CO2 Tree signální bílá</t>
  </si>
  <si>
    <t>Stínění</t>
  </si>
  <si>
    <t>Klima</t>
  </si>
  <si>
    <t>Pohybový senzor / Detektor přítomnosti</t>
  </si>
  <si>
    <t>Přístup</t>
  </si>
  <si>
    <t>Digitální výstup (relé 16 A)</t>
  </si>
  <si>
    <t>Osvětlení</t>
  </si>
  <si>
    <t>Stmívatelný výstup 24VDC</t>
  </si>
  <si>
    <t>Multimedia</t>
  </si>
  <si>
    <t>Install 7 Master + Clients</t>
  </si>
  <si>
    <t>Energie</t>
  </si>
  <si>
    <t>Seznam po místnostech</t>
  </si>
  <si>
    <t>Použití</t>
  </si>
  <si>
    <t>Místnost celkem</t>
  </si>
  <si>
    <t>Centrální funkce</t>
  </si>
  <si>
    <t>Chodba</t>
  </si>
  <si>
    <t>Ovládání el. zámku dveří</t>
  </si>
  <si>
    <t>Dveře</t>
  </si>
  <si>
    <t>Stropní svítidlo</t>
  </si>
  <si>
    <t>Dětský pokoj</t>
  </si>
  <si>
    <t>Strop</t>
  </si>
  <si>
    <t>Dětský pokoj 2</t>
  </si>
  <si>
    <t>Garáž</t>
  </si>
  <si>
    <t>Ovládání garážových vrat</t>
  </si>
  <si>
    <t>Koupelna</t>
  </si>
  <si>
    <t>Kuchyně</t>
  </si>
  <si>
    <t>Kuchyňská linka</t>
  </si>
  <si>
    <t>Ložnice</t>
  </si>
  <si>
    <t>Obývací pokoj</t>
  </si>
  <si>
    <t>Okolí domu</t>
  </si>
  <si>
    <t>Obsazení vstupů/výstupů</t>
  </si>
  <si>
    <t>Typ</t>
  </si>
  <si>
    <t>Dostupný</t>
  </si>
  <si>
    <t>Potřebné</t>
  </si>
  <si>
    <t>Rezerva</t>
  </si>
  <si>
    <t>Tree zařízení</t>
  </si>
  <si>
    <t>Air zařízení</t>
  </si>
  <si>
    <t>Analogové výstupy</t>
  </si>
  <si>
    <t>Analogové vstupy</t>
  </si>
  <si>
    <t>Výstup Dimmeru</t>
  </si>
  <si>
    <t>Digitální vstupy</t>
  </si>
  <si>
    <t>Digitální výstupy (16 A)</t>
  </si>
  <si>
    <t>Digitální výstupy (10 A)</t>
  </si>
  <si>
    <t>Audio kanály</t>
  </si>
  <si>
    <t>Analogové vstupy proudu</t>
  </si>
  <si>
    <t>Potřebné místo v rozvaděči</t>
  </si>
  <si>
    <t>Produkt</t>
  </si>
  <si>
    <t>Požadavky na místo [mm]</t>
  </si>
  <si>
    <t>Celkem [mm]</t>
  </si>
  <si>
    <t>RGBW 24V Dimmer Tree (2 TE)</t>
  </si>
  <si>
    <t>Miniserver Compact (6 TE)</t>
  </si>
  <si>
    <t>Power Supply 4,2 A (2 TE)</t>
  </si>
  <si>
    <t>Celkové obsazené místo v mm</t>
  </si>
  <si>
    <t>Celkové obsazené místo v modulech</t>
  </si>
  <si>
    <t>Využití energie</t>
  </si>
  <si>
    <t>Výkon jednotky</t>
  </si>
  <si>
    <t>Faktor zapnutí</t>
  </si>
  <si>
    <t>Skupina Celkem</t>
  </si>
  <si>
    <t>Osvětlení &amp; zvuk</t>
  </si>
  <si>
    <t>Periferie</t>
  </si>
  <si>
    <t>Nano DI Tree</t>
  </si>
  <si>
    <t>Elektroměr 3fázový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</si>
</sst>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##%"/>
    <numFmt numFmtId="165" formatCode="_-&quot;Kč&quot;\ * #,##0.00_-;\-&quot;Kč&quot;\ * #,##0.00_-;_-&quot;Kč&quot;\ * &quot;-&quot;??_-;_-@_-"/>
    <numFmt numFmtId="166" formatCode="_-#,##0.00\ &quot;W&quot;_-;"/>
  </numFmts>
  <fonts count="7" x14ac:knownFonts="1">
    <font>
      <sz val="11"/>
      <color theme="1"/>
      <name val="Calibri"/>
      <charset val="204"/>
    </font>
    <font>
      <b/>
      <sz val="11"/>
      <color theme="1"/>
      <name val="Calibri"/>
      <family val="2"/>
    </font>
    <font>
      <b/>
      <sz val="24"/>
      <color theme="1"/>
      <name val="Calibri"/>
      <family val="2"/>
    </font>
    <font>
      <b/>
      <sz val="13"/>
      <color theme="1"/>
      <name val="Calibri"/>
      <family val="2"/>
    </font>
    <font>
      <sz val="8"/>
      <color theme="1"/>
      <name val="Calibri"/>
      <family val="2"/>
    </font>
    <font>
      <sz val="11"/>
      <color rgb="FFC8C8C8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FF7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9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5" fontId="0" fillId="0" borderId="0" xfId="0" applyNumberFormat="1"/>
    <xf numFmtId="165" fontId="0" fillId="0" borderId="2" xfId="0" applyNumberFormat="1" applyBorder="1"/>
    <xf numFmtId="165" fontId="1" fillId="2" borderId="0" xfId="0" applyNumberFormat="1" applyFont="1" applyFill="1" applyAlignment="1">
      <alignment vertical="center"/>
    </xf>
    <xf numFmtId="166" fontId="0" fillId="0" borderId="0" xfId="0" applyNumberFormat="1" applyAlignment="1">
      <alignment vertical="center"/>
    </xf>
    <xf numFmtId="166" fontId="0" fillId="0" borderId="2" xfId="0" applyNumberFormat="1" applyBorder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0" xfId="0" applyFont="1"/>
    <xf numFmtId="0" fontId="5" fillId="0" borderId="1" xfId="0" applyFont="1" applyBorder="1" applyAlignment="1">
      <alignment horizontal="right"/>
    </xf>
    <xf numFmtId="165" fontId="5" fillId="0" borderId="0" xfId="0" applyNumberFormat="1" applyFont="1"/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6" fillId="0" borderId="7" xfId="0" applyFont="1" applyBorder="1"/>
    <xf numFmtId="165" fontId="0" fillId="0" borderId="7" xfId="0" applyNumberFormat="1" applyBorder="1"/>
    <xf numFmtId="165" fontId="0" fillId="0" borderId="9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showGridLines="0" zoomScale="132" workbookViewId="0">
      <selection activeCell="G24" sqref="G24"/>
    </sheetView>
  </sheetViews>
  <sheetFormatPr baseColWidth="10" defaultColWidth="8.83203125" defaultRowHeight="15" x14ac:dyDescent="0.2"/>
  <cols>
    <col min="1" max="1" width="8"/>
    <col min="2" max="2" width="10"/>
    <col min="3" max="3" width="42"/>
    <col min="4" max="7" width="17"/>
  </cols>
  <sheetData>
    <row r="1" spans="1:5" ht="40" customHeight="1" x14ac:dyDescent="0.2">
      <c r="A1" s="24" t="s">
        <v>0</v>
      </c>
      <c r="B1" s="25"/>
      <c r="C1" s="25"/>
      <c r="D1" s="25"/>
      <c r="E1" s="25"/>
    </row>
    <row r="3" spans="1:5" ht="32" customHeight="1" x14ac:dyDescent="0.2">
      <c r="A3" s="7" t="s">
        <v>1</v>
      </c>
      <c r="B3" s="6" t="s">
        <v>2</v>
      </c>
      <c r="C3" s="6" t="s">
        <v>3</v>
      </c>
      <c r="D3" s="6" t="s">
        <v>4</v>
      </c>
      <c r="E3" s="8" t="s">
        <v>5</v>
      </c>
    </row>
    <row r="4" spans="1:5" x14ac:dyDescent="0.2">
      <c r="A4" s="1">
        <v>8</v>
      </c>
      <c r="B4">
        <v>100221</v>
      </c>
      <c r="C4" t="s">
        <v>7</v>
      </c>
      <c r="D4" s="9">
        <v>2280.96</v>
      </c>
      <c r="E4" s="10">
        <f t="shared" ref="E4:E16" si="0">A4*D4</f>
        <v>18247.68</v>
      </c>
    </row>
    <row r="5" spans="1:5" x14ac:dyDescent="0.2">
      <c r="A5" s="1">
        <v>2</v>
      </c>
      <c r="B5">
        <v>100239</v>
      </c>
      <c r="C5" t="s">
        <v>8</v>
      </c>
      <c r="D5" s="9">
        <v>1974.72</v>
      </c>
      <c r="E5" s="10">
        <f t="shared" si="0"/>
        <v>3949.44</v>
      </c>
    </row>
    <row r="6" spans="1:5" x14ac:dyDescent="0.2">
      <c r="A6" s="1">
        <v>1</v>
      </c>
      <c r="B6">
        <v>100246</v>
      </c>
      <c r="C6" t="s">
        <v>9</v>
      </c>
      <c r="D6" s="9">
        <v>12809.3</v>
      </c>
      <c r="E6" s="10">
        <f t="shared" si="0"/>
        <v>12809.3</v>
      </c>
    </row>
    <row r="7" spans="1:5" x14ac:dyDescent="0.2">
      <c r="A7" s="1">
        <v>2</v>
      </c>
      <c r="B7">
        <v>100288</v>
      </c>
      <c r="C7" t="s">
        <v>10</v>
      </c>
      <c r="D7" s="9">
        <v>7592.64</v>
      </c>
      <c r="E7" s="10">
        <f t="shared" si="0"/>
        <v>15185.28</v>
      </c>
    </row>
    <row r="8" spans="1:5" x14ac:dyDescent="0.2">
      <c r="A8" s="1">
        <v>7</v>
      </c>
      <c r="B8">
        <v>100395</v>
      </c>
      <c r="C8" t="s">
        <v>11</v>
      </c>
      <c r="D8" s="9">
        <v>2407.6799999999998</v>
      </c>
      <c r="E8" s="10">
        <f t="shared" si="0"/>
        <v>16853.759999999998</v>
      </c>
    </row>
    <row r="9" spans="1:5" x14ac:dyDescent="0.2">
      <c r="A9" s="1">
        <v>5</v>
      </c>
      <c r="B9">
        <v>100422</v>
      </c>
      <c r="C9" t="s">
        <v>12</v>
      </c>
      <c r="D9" s="9">
        <v>2460.48</v>
      </c>
      <c r="E9" s="10">
        <f t="shared" si="0"/>
        <v>12302.4</v>
      </c>
    </row>
    <row r="10" spans="1:5" x14ac:dyDescent="0.2">
      <c r="A10" s="1">
        <v>1</v>
      </c>
      <c r="B10">
        <v>100480</v>
      </c>
      <c r="C10" t="s">
        <v>13</v>
      </c>
      <c r="D10" s="9">
        <v>7560.96</v>
      </c>
      <c r="E10" s="10">
        <f t="shared" si="0"/>
        <v>7560.96</v>
      </c>
    </row>
    <row r="11" spans="1:5" x14ac:dyDescent="0.2">
      <c r="A11" s="1">
        <v>1</v>
      </c>
      <c r="B11">
        <v>100512</v>
      </c>
      <c r="C11" t="s">
        <v>14</v>
      </c>
      <c r="D11" s="9">
        <v>12870</v>
      </c>
      <c r="E11" s="10">
        <f t="shared" si="0"/>
        <v>12870</v>
      </c>
    </row>
    <row r="12" spans="1:5" x14ac:dyDescent="0.2">
      <c r="A12" s="1">
        <v>8</v>
      </c>
      <c r="B12">
        <v>100602</v>
      </c>
      <c r="C12" t="s">
        <v>15</v>
      </c>
      <c r="D12" s="9">
        <v>2122.56</v>
      </c>
      <c r="E12" s="10">
        <f t="shared" si="0"/>
        <v>16980.48</v>
      </c>
    </row>
    <row r="13" spans="1:5" x14ac:dyDescent="0.2">
      <c r="A13" s="1">
        <v>2</v>
      </c>
      <c r="B13">
        <v>100617</v>
      </c>
      <c r="C13" t="s">
        <v>16</v>
      </c>
      <c r="D13" s="9">
        <v>1730</v>
      </c>
      <c r="E13" s="10">
        <f t="shared" si="0"/>
        <v>3460</v>
      </c>
    </row>
    <row r="14" spans="1:5" x14ac:dyDescent="0.2">
      <c r="A14" s="1">
        <v>1</v>
      </c>
      <c r="B14">
        <v>610149</v>
      </c>
      <c r="C14" t="s">
        <v>17</v>
      </c>
      <c r="D14" s="9">
        <v>7480</v>
      </c>
      <c r="E14" s="10">
        <f t="shared" si="0"/>
        <v>7480</v>
      </c>
    </row>
    <row r="15" spans="1:5" x14ac:dyDescent="0.2">
      <c r="A15" s="1">
        <v>1</v>
      </c>
      <c r="B15">
        <v>610151</v>
      </c>
      <c r="C15" t="s">
        <v>18</v>
      </c>
      <c r="D15" s="9">
        <v>6230</v>
      </c>
      <c r="E15" s="10">
        <f t="shared" si="0"/>
        <v>6230</v>
      </c>
    </row>
    <row r="16" spans="1:5" x14ac:dyDescent="0.2">
      <c r="A16" s="18">
        <v>1</v>
      </c>
      <c r="B16" s="17">
        <v>100567</v>
      </c>
      <c r="C16" s="30" t="s">
        <v>92</v>
      </c>
      <c r="D16" s="31">
        <v>4980</v>
      </c>
      <c r="E16" s="32">
        <f t="shared" si="0"/>
        <v>4980</v>
      </c>
    </row>
    <row r="17" spans="1:5" x14ac:dyDescent="0.2">
      <c r="D17" s="9"/>
      <c r="E17" s="10"/>
    </row>
    <row r="18" spans="1:5" x14ac:dyDescent="0.2">
      <c r="C18" t="s">
        <v>19</v>
      </c>
      <c r="E18" s="9">
        <f>SUM(E2:E16)</f>
        <v>138909.29999999999</v>
      </c>
    </row>
    <row r="19" spans="1:5" x14ac:dyDescent="0.2">
      <c r="C19" t="s">
        <v>20</v>
      </c>
      <c r="D19" s="4">
        <v>0.21</v>
      </c>
      <c r="E19" s="9">
        <f>D19*E18</f>
        <v>29170.952999999998</v>
      </c>
    </row>
    <row r="20" spans="1:5" ht="25" customHeight="1" x14ac:dyDescent="0.2">
      <c r="A20" s="5"/>
      <c r="B20" s="5"/>
      <c r="C20" s="5" t="s">
        <v>21</v>
      </c>
      <c r="D20" s="5"/>
      <c r="E20" s="11">
        <f>SUM(E18:E19)</f>
        <v>168080.253</v>
      </c>
    </row>
    <row r="21" spans="1:5" x14ac:dyDescent="0.2">
      <c r="A21" s="16" t="s">
        <v>22</v>
      </c>
    </row>
  </sheetData>
  <autoFilter ref="A3:E15" xr:uid="{292F37F3-78A2-4DDE-8708-9B50AD752FD0}"/>
  <mergeCells count="1">
    <mergeCell ref="A1:E1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7"/>
  <sheetViews>
    <sheetView showGridLines="0" workbookViewId="0">
      <selection activeCell="L16" sqref="L16"/>
    </sheetView>
  </sheetViews>
  <sheetFormatPr baseColWidth="10" defaultColWidth="8.83203125" defaultRowHeight="15" x14ac:dyDescent="0.2"/>
  <cols>
    <col min="1" max="1" width="8"/>
    <col min="2" max="2" width="12.6640625" bestFit="1" customWidth="1"/>
    <col min="3" max="3" width="42"/>
    <col min="4" max="6" width="17"/>
    <col min="7" max="7" width="8"/>
  </cols>
  <sheetData>
    <row r="1" spans="1:7" ht="40" customHeight="1" x14ac:dyDescent="0.2">
      <c r="A1" s="24" t="s">
        <v>23</v>
      </c>
      <c r="B1" s="25"/>
      <c r="C1" s="25"/>
      <c r="D1" s="25"/>
      <c r="E1" s="25"/>
      <c r="F1" s="25"/>
      <c r="G1" s="25"/>
    </row>
    <row r="3" spans="1:7" ht="32" customHeight="1" x14ac:dyDescent="0.2">
      <c r="A3" s="7" t="s">
        <v>1</v>
      </c>
      <c r="B3" s="6" t="s">
        <v>2</v>
      </c>
      <c r="C3" s="6" t="s">
        <v>3</v>
      </c>
      <c r="D3" s="6" t="s">
        <v>4</v>
      </c>
      <c r="E3" s="8" t="s">
        <v>5</v>
      </c>
      <c r="F3" s="5" t="s">
        <v>24</v>
      </c>
      <c r="G3" s="5" t="s">
        <v>25</v>
      </c>
    </row>
    <row r="4" spans="1:7" x14ac:dyDescent="0.2">
      <c r="A4" s="1"/>
      <c r="B4" s="15"/>
      <c r="C4" s="15"/>
      <c r="D4" s="15"/>
      <c r="E4" s="2"/>
    </row>
    <row r="5" spans="1:7" x14ac:dyDescent="0.2">
      <c r="A5" s="26" t="s">
        <v>26</v>
      </c>
      <c r="B5" s="25"/>
      <c r="C5" s="25"/>
      <c r="D5" s="25"/>
      <c r="E5" s="27"/>
    </row>
    <row r="6" spans="1:7" x14ac:dyDescent="0.2">
      <c r="A6" s="1">
        <v>1</v>
      </c>
      <c r="B6">
        <v>100218</v>
      </c>
      <c r="C6" t="s">
        <v>6</v>
      </c>
      <c r="D6" s="9">
        <v>2724.48</v>
      </c>
      <c r="E6" s="10">
        <f>A6*D6</f>
        <v>2724.48</v>
      </c>
    </row>
    <row r="7" spans="1:7" x14ac:dyDescent="0.2">
      <c r="A7" s="1">
        <v>1</v>
      </c>
      <c r="B7">
        <v>100512</v>
      </c>
      <c r="C7" t="s">
        <v>14</v>
      </c>
      <c r="D7" s="9">
        <v>12870</v>
      </c>
      <c r="E7" s="10">
        <f>A7*D7</f>
        <v>12870</v>
      </c>
      <c r="F7" s="9">
        <f>SUM(E6:E8)</f>
        <v>20574.48</v>
      </c>
      <c r="G7" s="3">
        <f>F7/SUM(F5:F1000)</f>
        <v>0.14526534559763921</v>
      </c>
    </row>
    <row r="8" spans="1:7" x14ac:dyDescent="0.2">
      <c r="A8" s="1">
        <v>1</v>
      </c>
      <c r="B8">
        <v>100567</v>
      </c>
      <c r="C8" t="s">
        <v>92</v>
      </c>
      <c r="D8" s="9">
        <v>4980</v>
      </c>
      <c r="E8" s="9">
        <v>4980</v>
      </c>
    </row>
    <row r="9" spans="1:7" x14ac:dyDescent="0.2">
      <c r="A9" s="26" t="s">
        <v>27</v>
      </c>
      <c r="B9" s="25"/>
      <c r="C9" s="25"/>
      <c r="D9" s="25"/>
      <c r="E9" s="27"/>
    </row>
    <row r="10" spans="1:7" x14ac:dyDescent="0.2">
      <c r="A10" s="1">
        <v>8</v>
      </c>
      <c r="B10">
        <v>100221</v>
      </c>
      <c r="C10" t="s">
        <v>7</v>
      </c>
      <c r="D10" s="9">
        <v>2280.96</v>
      </c>
      <c r="E10" s="10">
        <f>A10*D10</f>
        <v>18247.68</v>
      </c>
    </row>
    <row r="11" spans="1:7" x14ac:dyDescent="0.2">
      <c r="A11" s="21">
        <v>1</v>
      </c>
      <c r="B11" s="20">
        <v>100461</v>
      </c>
      <c r="C11" s="20" t="s">
        <v>28</v>
      </c>
      <c r="D11" s="22">
        <v>2544.96</v>
      </c>
      <c r="E11" s="10"/>
    </row>
    <row r="12" spans="1:7" x14ac:dyDescent="0.2">
      <c r="A12" s="21">
        <v>1</v>
      </c>
      <c r="B12" s="20">
        <v>100476</v>
      </c>
      <c r="C12" s="20" t="s">
        <v>29</v>
      </c>
      <c r="D12" s="22">
        <v>3717.12</v>
      </c>
      <c r="E12" s="10"/>
    </row>
    <row r="13" spans="1:7" x14ac:dyDescent="0.2">
      <c r="A13" s="21">
        <v>1</v>
      </c>
      <c r="B13" s="20">
        <v>100341</v>
      </c>
      <c r="C13" s="20" t="s">
        <v>30</v>
      </c>
      <c r="D13" s="22">
        <v>1469.04</v>
      </c>
      <c r="E13" s="10"/>
    </row>
    <row r="14" spans="1:7" x14ac:dyDescent="0.2">
      <c r="A14" s="21">
        <v>1</v>
      </c>
      <c r="B14" s="20">
        <v>100517</v>
      </c>
      <c r="C14" s="20" t="s">
        <v>31</v>
      </c>
      <c r="D14" s="22">
        <v>3799.04</v>
      </c>
      <c r="E14" s="10"/>
      <c r="F14" s="9">
        <f>SUM(E10:E14)</f>
        <v>18247.68</v>
      </c>
      <c r="G14" s="3">
        <f>F14/SUM(F5:F1000)</f>
        <v>0.12883706132816622</v>
      </c>
    </row>
    <row r="15" spans="1:7" x14ac:dyDescent="0.2">
      <c r="A15" s="1"/>
      <c r="B15" s="15"/>
      <c r="C15" s="15"/>
      <c r="D15" s="15"/>
      <c r="E15" s="2"/>
    </row>
    <row r="16" spans="1:7" x14ac:dyDescent="0.2">
      <c r="A16" s="26" t="s">
        <v>32</v>
      </c>
      <c r="B16" s="25"/>
      <c r="C16" s="25"/>
      <c r="D16" s="25"/>
      <c r="E16" s="27"/>
    </row>
    <row r="17" spans="1:7" x14ac:dyDescent="0.2">
      <c r="A17" s="1">
        <v>1</v>
      </c>
      <c r="B17">
        <v>100246</v>
      </c>
      <c r="C17" t="s">
        <v>9</v>
      </c>
      <c r="D17" s="9">
        <v>12809.3</v>
      </c>
      <c r="E17" s="10">
        <f>A17*D17</f>
        <v>12809.3</v>
      </c>
    </row>
    <row r="18" spans="1:7" x14ac:dyDescent="0.2">
      <c r="A18" s="1">
        <v>7</v>
      </c>
      <c r="B18">
        <v>100395</v>
      </c>
      <c r="C18" t="s">
        <v>11</v>
      </c>
      <c r="D18" s="9">
        <v>2407.6799999999998</v>
      </c>
      <c r="E18" s="10">
        <f>A18*D18</f>
        <v>16853.759999999998</v>
      </c>
      <c r="F18" s="9">
        <f>SUM(E17:E18)</f>
        <v>29663.059999999998</v>
      </c>
      <c r="G18" s="3">
        <f>F18/SUM(F5:F1000)</f>
        <v>0.20943492435208605</v>
      </c>
    </row>
    <row r="19" spans="1:7" x14ac:dyDescent="0.2">
      <c r="A19" s="1"/>
      <c r="B19" s="15"/>
      <c r="C19" s="15"/>
      <c r="D19" s="15"/>
      <c r="E19" s="2"/>
    </row>
    <row r="20" spans="1:7" x14ac:dyDescent="0.2">
      <c r="A20" s="26" t="s">
        <v>33</v>
      </c>
      <c r="B20" s="25"/>
      <c r="C20" s="25"/>
      <c r="D20" s="25"/>
      <c r="E20" s="27"/>
    </row>
    <row r="21" spans="1:7" x14ac:dyDescent="0.2">
      <c r="A21" s="1">
        <v>8</v>
      </c>
      <c r="B21">
        <v>100602</v>
      </c>
      <c r="C21" t="s">
        <v>15</v>
      </c>
      <c r="D21" s="9">
        <v>2122.56</v>
      </c>
      <c r="E21" s="10">
        <f>A21*D21</f>
        <v>16980.48</v>
      </c>
      <c r="F21" s="9">
        <f>SUM(E21:E21)</f>
        <v>16980.48</v>
      </c>
      <c r="G21" s="3">
        <f>F21/SUM(F5:F1000)</f>
        <v>0.11989004318037688</v>
      </c>
    </row>
    <row r="22" spans="1:7" x14ac:dyDescent="0.2">
      <c r="A22" s="1"/>
      <c r="B22" s="15"/>
      <c r="C22" s="15"/>
      <c r="D22" s="15"/>
      <c r="E22" s="2"/>
    </row>
    <row r="23" spans="1:7" x14ac:dyDescent="0.2">
      <c r="A23" s="26" t="s">
        <v>34</v>
      </c>
      <c r="B23" s="25"/>
      <c r="C23" s="25"/>
      <c r="D23" s="25"/>
      <c r="E23" s="27"/>
    </row>
    <row r="24" spans="1:7" x14ac:dyDescent="0.2">
      <c r="A24" s="1">
        <v>5</v>
      </c>
      <c r="B24">
        <v>100422</v>
      </c>
      <c r="C24" t="s">
        <v>12</v>
      </c>
      <c r="D24" s="9">
        <v>2460.48</v>
      </c>
      <c r="E24" s="10">
        <f>A24*D24</f>
        <v>12302.4</v>
      </c>
      <c r="F24" s="9">
        <f>SUM(E24:E24)</f>
        <v>12302.4</v>
      </c>
      <c r="G24" s="3">
        <f>F24/SUM(F5:F1000)</f>
        <v>8.6860634518121316E-2</v>
      </c>
    </row>
    <row r="25" spans="1:7" x14ac:dyDescent="0.2">
      <c r="A25" s="1"/>
      <c r="B25" s="15"/>
      <c r="C25" s="15"/>
      <c r="D25" s="15"/>
      <c r="E25" s="2"/>
    </row>
    <row r="26" spans="1:7" x14ac:dyDescent="0.2">
      <c r="A26" s="26" t="s">
        <v>35</v>
      </c>
      <c r="B26" s="25"/>
      <c r="C26" s="25"/>
      <c r="D26" s="25"/>
      <c r="E26" s="27"/>
    </row>
    <row r="27" spans="1:7" x14ac:dyDescent="0.2">
      <c r="A27" s="1">
        <v>2</v>
      </c>
      <c r="C27" t="s">
        <v>36</v>
      </c>
      <c r="E27" s="2"/>
    </row>
    <row r="28" spans="1:7" x14ac:dyDescent="0.2">
      <c r="A28" s="1">
        <v>1</v>
      </c>
      <c r="B28">
        <v>100480</v>
      </c>
      <c r="C28" t="s">
        <v>13</v>
      </c>
      <c r="D28" s="9">
        <v>7560.96</v>
      </c>
      <c r="E28" s="10">
        <f>A28*D28</f>
        <v>7560.96</v>
      </c>
      <c r="F28" s="9">
        <f>SUM(E27:E28)</f>
        <v>7560.96</v>
      </c>
      <c r="G28" s="3">
        <f>F28/SUM(F5:F1000)</f>
        <v>5.3383874948476275E-2</v>
      </c>
    </row>
    <row r="29" spans="1:7" x14ac:dyDescent="0.2">
      <c r="A29" s="1"/>
      <c r="B29" s="15"/>
      <c r="C29" s="15"/>
      <c r="D29" s="15"/>
      <c r="E29" s="2"/>
    </row>
    <row r="30" spans="1:7" x14ac:dyDescent="0.2">
      <c r="A30" s="26" t="s">
        <v>37</v>
      </c>
      <c r="B30" s="25"/>
      <c r="C30" s="25"/>
      <c r="D30" s="25"/>
      <c r="E30" s="27"/>
    </row>
    <row r="31" spans="1:7" x14ac:dyDescent="0.2">
      <c r="A31" s="1">
        <v>7</v>
      </c>
      <c r="C31" t="s">
        <v>38</v>
      </c>
      <c r="E31" s="2"/>
    </row>
    <row r="32" spans="1:7" x14ac:dyDescent="0.2">
      <c r="A32" s="1">
        <v>2</v>
      </c>
      <c r="B32">
        <v>100239</v>
      </c>
      <c r="C32" t="s">
        <v>8</v>
      </c>
      <c r="D32" s="9">
        <v>1974.72</v>
      </c>
      <c r="E32" s="10">
        <f>A32*D32</f>
        <v>3949.44</v>
      </c>
    </row>
    <row r="33" spans="1:7" x14ac:dyDescent="0.2">
      <c r="A33" s="1">
        <v>2</v>
      </c>
      <c r="B33">
        <v>100288</v>
      </c>
      <c r="C33" t="s">
        <v>10</v>
      </c>
      <c r="D33" s="9">
        <v>7592.64</v>
      </c>
      <c r="E33" s="10">
        <f>A33*D33</f>
        <v>15185.28</v>
      </c>
      <c r="F33" s="9">
        <f>SUM(E31:E33)</f>
        <v>19134.72</v>
      </c>
      <c r="G33" s="3">
        <f>F33/SUM(F5:F1000)</f>
        <v>0.13509997403161875</v>
      </c>
    </row>
    <row r="34" spans="1:7" x14ac:dyDescent="0.2">
      <c r="A34" s="1"/>
      <c r="B34" s="15"/>
      <c r="C34" s="15"/>
      <c r="D34" s="15"/>
      <c r="E34" s="2"/>
    </row>
    <row r="35" spans="1:7" x14ac:dyDescent="0.2">
      <c r="A35" s="26" t="s">
        <v>39</v>
      </c>
      <c r="B35" s="25"/>
      <c r="C35" s="25"/>
      <c r="D35" s="25"/>
      <c r="E35" s="27"/>
    </row>
    <row r="36" spans="1:7" x14ac:dyDescent="0.2">
      <c r="A36" s="1">
        <v>1</v>
      </c>
      <c r="C36" t="s">
        <v>40</v>
      </c>
      <c r="E36" s="2"/>
    </row>
    <row r="37" spans="1:7" x14ac:dyDescent="0.2">
      <c r="A37" s="1">
        <v>1</v>
      </c>
      <c r="B37">
        <v>610149</v>
      </c>
      <c r="C37" t="s">
        <v>17</v>
      </c>
      <c r="D37" s="9">
        <v>7480</v>
      </c>
      <c r="E37" s="10">
        <f>A37*D37</f>
        <v>7480</v>
      </c>
    </row>
    <row r="38" spans="1:7" x14ac:dyDescent="0.2">
      <c r="A38" s="1">
        <v>1</v>
      </c>
      <c r="B38">
        <v>610151</v>
      </c>
      <c r="C38" t="s">
        <v>18</v>
      </c>
      <c r="D38" s="9">
        <v>6230</v>
      </c>
      <c r="E38" s="10">
        <f>A38*D38</f>
        <v>6230</v>
      </c>
      <c r="F38" s="9">
        <f>SUM(E36:E38)</f>
        <v>13710</v>
      </c>
      <c r="G38" s="3">
        <f>F38/SUM(F5:F1000)</f>
        <v>9.6798941608421382E-2</v>
      </c>
    </row>
    <row r="39" spans="1:7" x14ac:dyDescent="0.2">
      <c r="A39" s="1"/>
      <c r="B39" s="15"/>
      <c r="C39" s="15"/>
      <c r="D39" s="15"/>
      <c r="E39" s="2"/>
    </row>
    <row r="40" spans="1:7" x14ac:dyDescent="0.2">
      <c r="A40" s="26" t="s">
        <v>41</v>
      </c>
      <c r="B40" s="25"/>
      <c r="C40" s="25"/>
      <c r="D40" s="25"/>
      <c r="E40" s="27"/>
    </row>
    <row r="41" spans="1:7" x14ac:dyDescent="0.2">
      <c r="A41" s="1">
        <v>2</v>
      </c>
      <c r="B41">
        <v>100617</v>
      </c>
      <c r="C41" t="s">
        <v>16</v>
      </c>
      <c r="D41" s="9">
        <v>1730</v>
      </c>
      <c r="E41" s="10">
        <f>A41*D41</f>
        <v>3460</v>
      </c>
      <c r="F41" s="9">
        <f>SUM(E41:E41)</f>
        <v>3460</v>
      </c>
      <c r="G41" s="3">
        <f>F41/SUM(F5:F1000)</f>
        <v>2.4429200435093945E-2</v>
      </c>
    </row>
    <row r="42" spans="1:7" x14ac:dyDescent="0.2">
      <c r="A42" s="18"/>
      <c r="B42" s="17"/>
      <c r="C42" s="17"/>
      <c r="D42" s="17"/>
      <c r="E42" s="19"/>
    </row>
    <row r="44" spans="1:7" x14ac:dyDescent="0.2">
      <c r="C44" t="s">
        <v>19</v>
      </c>
      <c r="E44" s="9">
        <f>SUM(E2:E41)</f>
        <v>141633.78</v>
      </c>
    </row>
    <row r="45" spans="1:7" x14ac:dyDescent="0.2">
      <c r="C45" t="s">
        <v>20</v>
      </c>
      <c r="D45" s="4">
        <v>0.21</v>
      </c>
      <c r="E45" s="9">
        <f>D45*E44</f>
        <v>29743.093799999999</v>
      </c>
    </row>
    <row r="46" spans="1:7" ht="25" customHeight="1" x14ac:dyDescent="0.2">
      <c r="A46" s="5"/>
      <c r="B46" s="5"/>
      <c r="C46" s="5" t="s">
        <v>21</v>
      </c>
      <c r="D46" s="5"/>
      <c r="E46" s="11">
        <f>SUM(E44:E45)</f>
        <v>171376.8738</v>
      </c>
      <c r="F46" s="5"/>
      <c r="G46" s="5"/>
    </row>
    <row r="47" spans="1:7" x14ac:dyDescent="0.2">
      <c r="A47" s="16" t="s">
        <v>22</v>
      </c>
    </row>
  </sheetData>
  <mergeCells count="10">
    <mergeCell ref="A23:E23"/>
    <mergeCell ref="A26:E26"/>
    <mergeCell ref="A30:E30"/>
    <mergeCell ref="A35:E35"/>
    <mergeCell ref="A40:E40"/>
    <mergeCell ref="A1:G1"/>
    <mergeCell ref="A5:E5"/>
    <mergeCell ref="A9:E9"/>
    <mergeCell ref="A16:E16"/>
    <mergeCell ref="A20:E20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7"/>
  <sheetViews>
    <sheetView showGridLines="0" topLeftCell="A17" zoomScale="125" workbookViewId="0">
      <selection activeCell="G7" sqref="G7"/>
    </sheetView>
  </sheetViews>
  <sheetFormatPr baseColWidth="10" defaultColWidth="8.83203125" defaultRowHeight="15" x14ac:dyDescent="0.2"/>
  <cols>
    <col min="1" max="1" width="8"/>
    <col min="2" max="2" width="10"/>
    <col min="3" max="3" width="42"/>
    <col min="4" max="4" width="40"/>
    <col min="5" max="7" width="17"/>
    <col min="8" max="8" width="8"/>
  </cols>
  <sheetData>
    <row r="1" spans="1:8" ht="40" customHeight="1" x14ac:dyDescent="0.2">
      <c r="A1" s="24" t="s">
        <v>42</v>
      </c>
      <c r="B1" s="25"/>
      <c r="C1" s="25"/>
      <c r="D1" s="25"/>
      <c r="E1" s="25"/>
      <c r="F1" s="25"/>
      <c r="G1" s="25"/>
      <c r="H1" s="25"/>
    </row>
    <row r="3" spans="1:8" ht="32" customHeight="1" x14ac:dyDescent="0.2">
      <c r="A3" s="7" t="s">
        <v>1</v>
      </c>
      <c r="B3" s="6" t="s">
        <v>2</v>
      </c>
      <c r="C3" s="6" t="s">
        <v>3</v>
      </c>
      <c r="D3" s="6" t="s">
        <v>43</v>
      </c>
      <c r="E3" s="6" t="s">
        <v>4</v>
      </c>
      <c r="F3" s="8" t="s">
        <v>5</v>
      </c>
      <c r="G3" s="5" t="s">
        <v>44</v>
      </c>
      <c r="H3" s="5" t="s">
        <v>25</v>
      </c>
    </row>
    <row r="4" spans="1:8" x14ac:dyDescent="0.2">
      <c r="A4" s="1"/>
      <c r="B4" s="15"/>
      <c r="C4" s="15"/>
      <c r="D4" s="15"/>
      <c r="E4" s="15"/>
      <c r="F4" s="2"/>
    </row>
    <row r="5" spans="1:8" x14ac:dyDescent="0.2">
      <c r="A5" s="1">
        <v>1</v>
      </c>
      <c r="B5">
        <v>100512</v>
      </c>
      <c r="C5" t="s">
        <v>14</v>
      </c>
      <c r="D5" s="15"/>
      <c r="E5" s="9">
        <v>12870</v>
      </c>
      <c r="F5" s="10">
        <f>A5*E5</f>
        <v>12870</v>
      </c>
    </row>
    <row r="6" spans="1:8" x14ac:dyDescent="0.2">
      <c r="A6" s="1">
        <v>2</v>
      </c>
      <c r="B6">
        <v>100617</v>
      </c>
      <c r="C6" t="s">
        <v>16</v>
      </c>
      <c r="D6" s="15"/>
      <c r="E6" s="9">
        <v>1730</v>
      </c>
      <c r="F6" s="10">
        <f>A6*E6</f>
        <v>3460</v>
      </c>
      <c r="G6" s="9">
        <f>SUM(F5:F7)</f>
        <v>21310</v>
      </c>
      <c r="H6" s="3">
        <f>G6/SUM(G5:G999)</f>
        <v>0.15117984840016818</v>
      </c>
    </row>
    <row r="7" spans="1:8" x14ac:dyDescent="0.2">
      <c r="A7" s="1">
        <v>1</v>
      </c>
      <c r="B7">
        <v>100567</v>
      </c>
      <c r="C7" t="s">
        <v>92</v>
      </c>
      <c r="D7" s="15"/>
      <c r="E7" s="10">
        <v>4980</v>
      </c>
      <c r="F7" s="10">
        <v>4980</v>
      </c>
    </row>
    <row r="8" spans="1:8" x14ac:dyDescent="0.2">
      <c r="A8" s="26" t="s">
        <v>45</v>
      </c>
      <c r="B8" s="25"/>
      <c r="C8" s="25"/>
      <c r="D8" s="25"/>
      <c r="E8" s="25"/>
      <c r="F8" s="27"/>
    </row>
    <row r="9" spans="1:8" x14ac:dyDescent="0.2">
      <c r="A9" s="1">
        <v>1</v>
      </c>
      <c r="B9">
        <v>100246</v>
      </c>
      <c r="C9" t="s">
        <v>9</v>
      </c>
      <c r="D9" s="15"/>
      <c r="E9" s="9">
        <v>12809.3</v>
      </c>
      <c r="F9" s="10">
        <f>A9*E9</f>
        <v>12809.3</v>
      </c>
      <c r="G9" s="9">
        <f>SUM(F9:F10)</f>
        <v>14857.939999999999</v>
      </c>
      <c r="H9" s="3">
        <f>G9/SUM(G5:G999)</f>
        <v>0.105406903647996</v>
      </c>
    </row>
    <row r="10" spans="1:8" x14ac:dyDescent="0.2">
      <c r="A10" s="1">
        <v>1</v>
      </c>
      <c r="B10" s="15">
        <v>100242</v>
      </c>
      <c r="C10" s="23" t="s">
        <v>91</v>
      </c>
      <c r="D10" s="15"/>
      <c r="E10" s="9">
        <v>2048.64</v>
      </c>
      <c r="F10" s="9">
        <v>2048.64</v>
      </c>
    </row>
    <row r="11" spans="1:8" x14ac:dyDescent="0.2">
      <c r="A11" s="26" t="s">
        <v>46</v>
      </c>
      <c r="B11" s="25"/>
      <c r="C11" s="25"/>
      <c r="D11" s="25"/>
      <c r="E11" s="25"/>
      <c r="F11" s="27"/>
    </row>
    <row r="12" spans="1:8" x14ac:dyDescent="0.2">
      <c r="A12" s="1">
        <v>1</v>
      </c>
      <c r="C12" t="s">
        <v>36</v>
      </c>
      <c r="D12" s="15" t="s">
        <v>47</v>
      </c>
      <c r="F12" s="2"/>
    </row>
    <row r="13" spans="1:8" x14ac:dyDescent="0.2">
      <c r="A13" s="1">
        <v>1</v>
      </c>
      <c r="B13">
        <v>100221</v>
      </c>
      <c r="C13" t="s">
        <v>7</v>
      </c>
      <c r="D13" s="15" t="s">
        <v>48</v>
      </c>
      <c r="E13" s="9">
        <v>2280.96</v>
      </c>
      <c r="F13" s="10">
        <f>A13*E13</f>
        <v>2280.96</v>
      </c>
    </row>
    <row r="14" spans="1:8" x14ac:dyDescent="0.2">
      <c r="A14" s="1">
        <v>1</v>
      </c>
      <c r="B14">
        <v>100288</v>
      </c>
      <c r="C14" t="s">
        <v>10</v>
      </c>
      <c r="D14" s="15" t="s">
        <v>49</v>
      </c>
      <c r="E14" s="9">
        <v>7592.64</v>
      </c>
      <c r="F14" s="10">
        <f>A14*E14</f>
        <v>7592.64</v>
      </c>
    </row>
    <row r="15" spans="1:8" x14ac:dyDescent="0.2">
      <c r="A15" s="1">
        <v>1</v>
      </c>
      <c r="B15">
        <v>100395</v>
      </c>
      <c r="C15" t="s">
        <v>11</v>
      </c>
      <c r="D15" s="15"/>
      <c r="E15" s="9">
        <v>2407.6799999999998</v>
      </c>
      <c r="F15" s="10">
        <f>A15*E15</f>
        <v>2407.6799999999998</v>
      </c>
    </row>
    <row r="16" spans="1:8" x14ac:dyDescent="0.2">
      <c r="A16" s="1">
        <v>1</v>
      </c>
      <c r="B16">
        <v>100602</v>
      </c>
      <c r="C16" t="s">
        <v>15</v>
      </c>
      <c r="D16" s="15"/>
      <c r="E16" s="9">
        <v>2122.56</v>
      </c>
      <c r="F16" s="10">
        <f>A16*E16</f>
        <v>2122.56</v>
      </c>
      <c r="G16" s="9">
        <f>SUM(F12:F16)</f>
        <v>14403.84</v>
      </c>
      <c r="H16" s="3">
        <f>G16/SUM(G5:G999)</f>
        <v>0.10218537529705672</v>
      </c>
    </row>
    <row r="17" spans="1:8" x14ac:dyDescent="0.2">
      <c r="A17" s="1"/>
      <c r="B17" s="15"/>
      <c r="C17" s="15"/>
      <c r="D17" s="15"/>
      <c r="E17" s="15"/>
      <c r="F17" s="2"/>
    </row>
    <row r="18" spans="1:8" x14ac:dyDescent="0.2">
      <c r="A18" s="26" t="s">
        <v>50</v>
      </c>
      <c r="B18" s="25"/>
      <c r="C18" s="25"/>
      <c r="D18" s="25"/>
      <c r="E18" s="25"/>
      <c r="F18" s="27"/>
    </row>
    <row r="19" spans="1:8" x14ac:dyDescent="0.2">
      <c r="A19" s="1">
        <v>1</v>
      </c>
      <c r="C19" t="s">
        <v>38</v>
      </c>
      <c r="D19" s="15"/>
      <c r="F19" s="2"/>
    </row>
    <row r="20" spans="1:8" x14ac:dyDescent="0.2">
      <c r="A20" s="1">
        <v>1</v>
      </c>
      <c r="B20">
        <v>100221</v>
      </c>
      <c r="C20" t="s">
        <v>7</v>
      </c>
      <c r="D20" s="15" t="s">
        <v>48</v>
      </c>
      <c r="E20" s="9">
        <v>2280.96</v>
      </c>
      <c r="F20" s="10">
        <f>A20*E20</f>
        <v>2280.96</v>
      </c>
    </row>
    <row r="21" spans="1:8" x14ac:dyDescent="0.2">
      <c r="A21" s="1">
        <v>1</v>
      </c>
      <c r="B21">
        <v>100239</v>
      </c>
      <c r="C21" t="s">
        <v>8</v>
      </c>
      <c r="D21" s="15"/>
      <c r="E21" s="9">
        <v>1974.72</v>
      </c>
      <c r="F21" s="10">
        <f>A21*E21</f>
        <v>1974.72</v>
      </c>
    </row>
    <row r="22" spans="1:8" x14ac:dyDescent="0.2">
      <c r="A22" s="1">
        <v>1</v>
      </c>
      <c r="B22">
        <v>100395</v>
      </c>
      <c r="C22" t="s">
        <v>11</v>
      </c>
      <c r="D22" s="15"/>
      <c r="E22" s="9">
        <v>2407.6799999999998</v>
      </c>
      <c r="F22" s="10">
        <f>A22*E22</f>
        <v>2407.6799999999998</v>
      </c>
    </row>
    <row r="23" spans="1:8" x14ac:dyDescent="0.2">
      <c r="A23" s="1">
        <v>1</v>
      </c>
      <c r="B23">
        <v>100422</v>
      </c>
      <c r="C23" t="s">
        <v>12</v>
      </c>
      <c r="D23" s="15" t="s">
        <v>51</v>
      </c>
      <c r="E23" s="9">
        <v>2460.48</v>
      </c>
      <c r="F23" s="10">
        <f>A23*E23</f>
        <v>2460.48</v>
      </c>
    </row>
    <row r="24" spans="1:8" x14ac:dyDescent="0.2">
      <c r="A24" s="1">
        <v>1</v>
      </c>
      <c r="B24">
        <v>100602</v>
      </c>
      <c r="C24" t="s">
        <v>15</v>
      </c>
      <c r="D24" s="15"/>
      <c r="E24" s="9">
        <v>2122.56</v>
      </c>
      <c r="F24" s="10">
        <f>A24*E24</f>
        <v>2122.56</v>
      </c>
      <c r="G24" s="9">
        <f>SUM(F19:F24)</f>
        <v>11246.4</v>
      </c>
      <c r="H24" s="3">
        <f>G24/SUM(G5:G999)</f>
        <v>7.9785501973141784E-2</v>
      </c>
    </row>
    <row r="25" spans="1:8" x14ac:dyDescent="0.2">
      <c r="A25" s="1"/>
      <c r="B25" s="15"/>
      <c r="C25" s="15"/>
      <c r="D25" s="15"/>
      <c r="E25" s="15"/>
      <c r="F25" s="2"/>
    </row>
    <row r="26" spans="1:8" x14ac:dyDescent="0.2">
      <c r="A26" s="26" t="s">
        <v>52</v>
      </c>
      <c r="B26" s="25"/>
      <c r="C26" s="25"/>
      <c r="D26" s="25"/>
      <c r="E26" s="25"/>
      <c r="F26" s="27"/>
    </row>
    <row r="27" spans="1:8" x14ac:dyDescent="0.2">
      <c r="A27" s="1">
        <v>1</v>
      </c>
      <c r="C27" t="s">
        <v>38</v>
      </c>
      <c r="D27" s="15"/>
      <c r="F27" s="2"/>
    </row>
    <row r="28" spans="1:8" x14ac:dyDescent="0.2">
      <c r="A28" s="1">
        <v>1</v>
      </c>
      <c r="B28">
        <v>100221</v>
      </c>
      <c r="C28" t="s">
        <v>7</v>
      </c>
      <c r="D28" s="15" t="s">
        <v>48</v>
      </c>
      <c r="E28" s="9">
        <v>2280.96</v>
      </c>
      <c r="F28" s="10">
        <f>A28*E28</f>
        <v>2280.96</v>
      </c>
    </row>
    <row r="29" spans="1:8" x14ac:dyDescent="0.2">
      <c r="A29" s="1">
        <v>1</v>
      </c>
      <c r="B29">
        <v>100395</v>
      </c>
      <c r="C29" t="s">
        <v>11</v>
      </c>
      <c r="D29" s="15"/>
      <c r="E29" s="9">
        <v>2407.6799999999998</v>
      </c>
      <c r="F29" s="10">
        <f>A29*E29</f>
        <v>2407.6799999999998</v>
      </c>
    </row>
    <row r="30" spans="1:8" x14ac:dyDescent="0.2">
      <c r="A30" s="1">
        <v>1</v>
      </c>
      <c r="B30">
        <v>100422</v>
      </c>
      <c r="C30" t="s">
        <v>12</v>
      </c>
      <c r="D30" s="15" t="s">
        <v>51</v>
      </c>
      <c r="E30" s="9">
        <v>2460.48</v>
      </c>
      <c r="F30" s="10">
        <f>A30*E30</f>
        <v>2460.48</v>
      </c>
    </row>
    <row r="31" spans="1:8" x14ac:dyDescent="0.2">
      <c r="A31" s="1">
        <v>1</v>
      </c>
      <c r="B31">
        <v>100602</v>
      </c>
      <c r="C31" t="s">
        <v>15</v>
      </c>
      <c r="D31" s="15"/>
      <c r="E31" s="9">
        <v>2122.56</v>
      </c>
      <c r="F31" s="10">
        <f>A31*E31</f>
        <v>2122.56</v>
      </c>
      <c r="G31" s="9">
        <f>SUM(F27:F31)</f>
        <v>9271.6799999999985</v>
      </c>
      <c r="H31" s="3">
        <f>G31/SUM(G5:G999)</f>
        <v>6.5776216650158204E-2</v>
      </c>
    </row>
    <row r="32" spans="1:8" x14ac:dyDescent="0.2">
      <c r="A32" s="1"/>
      <c r="B32" s="15"/>
      <c r="C32" s="15"/>
      <c r="D32" s="15"/>
      <c r="E32" s="15"/>
      <c r="F32" s="2"/>
    </row>
    <row r="33" spans="1:8" x14ac:dyDescent="0.2">
      <c r="A33" s="26" t="s">
        <v>53</v>
      </c>
      <c r="B33" s="25"/>
      <c r="C33" s="25"/>
      <c r="D33" s="25"/>
      <c r="E33" s="25"/>
      <c r="F33" s="27"/>
    </row>
    <row r="34" spans="1:8" x14ac:dyDescent="0.2">
      <c r="A34" s="1">
        <v>1</v>
      </c>
      <c r="C34" t="s">
        <v>36</v>
      </c>
      <c r="D34" s="15" t="s">
        <v>54</v>
      </c>
      <c r="F34" s="2"/>
    </row>
    <row r="35" spans="1:8" x14ac:dyDescent="0.2">
      <c r="A35" s="1">
        <v>1</v>
      </c>
      <c r="C35" t="s">
        <v>38</v>
      </c>
      <c r="D35" s="15"/>
      <c r="F35" s="2"/>
    </row>
    <row r="36" spans="1:8" x14ac:dyDescent="0.2">
      <c r="A36" s="1">
        <v>1</v>
      </c>
      <c r="B36">
        <v>100221</v>
      </c>
      <c r="C36" t="s">
        <v>7</v>
      </c>
      <c r="D36" s="15" t="s">
        <v>48</v>
      </c>
      <c r="E36" s="9">
        <v>2280.96</v>
      </c>
      <c r="F36" s="10">
        <f>A36*E36</f>
        <v>2280.96</v>
      </c>
    </row>
    <row r="37" spans="1:8" x14ac:dyDescent="0.2">
      <c r="A37" s="1">
        <v>1</v>
      </c>
      <c r="B37">
        <v>100395</v>
      </c>
      <c r="C37" t="s">
        <v>11</v>
      </c>
      <c r="D37" s="15"/>
      <c r="E37" s="9">
        <v>2407.6799999999998</v>
      </c>
      <c r="F37" s="10">
        <f>A37*E37</f>
        <v>2407.6799999999998</v>
      </c>
      <c r="G37" s="9">
        <f>SUM(F34:F37)</f>
        <v>4688.6399999999994</v>
      </c>
      <c r="H37" s="3">
        <f>G37/SUM(G5:G999)</f>
        <v>3.326268814654925E-2</v>
      </c>
    </row>
    <row r="38" spans="1:8" x14ac:dyDescent="0.2">
      <c r="A38" s="1"/>
      <c r="B38" s="15"/>
      <c r="C38" s="15"/>
      <c r="D38" s="15"/>
      <c r="E38" s="15"/>
      <c r="F38" s="2"/>
    </row>
    <row r="39" spans="1:8" x14ac:dyDescent="0.2">
      <c r="A39" s="26" t="s">
        <v>55</v>
      </c>
      <c r="B39" s="25"/>
      <c r="C39" s="25"/>
      <c r="D39" s="25"/>
      <c r="E39" s="25"/>
      <c r="F39" s="27"/>
    </row>
    <row r="40" spans="1:8" x14ac:dyDescent="0.2">
      <c r="A40" s="1">
        <v>1</v>
      </c>
      <c r="B40">
        <v>100221</v>
      </c>
      <c r="C40" t="s">
        <v>7</v>
      </c>
      <c r="D40" s="15" t="s">
        <v>48</v>
      </c>
      <c r="E40" s="9">
        <v>2280.96</v>
      </c>
      <c r="F40" s="10">
        <f>A40*E40</f>
        <v>2280.96</v>
      </c>
    </row>
    <row r="41" spans="1:8" x14ac:dyDescent="0.2">
      <c r="A41" s="1">
        <v>1</v>
      </c>
      <c r="B41">
        <v>100288</v>
      </c>
      <c r="C41" t="s">
        <v>10</v>
      </c>
      <c r="D41" s="15"/>
      <c r="E41" s="9">
        <v>7592.64</v>
      </c>
      <c r="F41" s="10">
        <f>A41*E41</f>
        <v>7592.64</v>
      </c>
    </row>
    <row r="42" spans="1:8" x14ac:dyDescent="0.2">
      <c r="A42" s="1">
        <v>1</v>
      </c>
      <c r="B42">
        <v>100602</v>
      </c>
      <c r="C42" t="s">
        <v>15</v>
      </c>
      <c r="D42" s="15"/>
      <c r="E42" s="9">
        <v>2122.56</v>
      </c>
      <c r="F42" s="10">
        <f>A42*E42</f>
        <v>2122.56</v>
      </c>
      <c r="G42" s="9">
        <f>SUM(F40:F42)</f>
        <v>11996.16</v>
      </c>
      <c r="H42" s="3">
        <f>G42/SUM(G5:G999)</f>
        <v>8.5104535438017909E-2</v>
      </c>
    </row>
    <row r="43" spans="1:8" x14ac:dyDescent="0.2">
      <c r="A43" s="1"/>
      <c r="B43" s="15"/>
      <c r="C43" s="15"/>
      <c r="D43" s="15"/>
      <c r="E43" s="15"/>
      <c r="F43" s="2"/>
    </row>
    <row r="44" spans="1:8" x14ac:dyDescent="0.2">
      <c r="A44" s="26" t="s">
        <v>56</v>
      </c>
      <c r="B44" s="25"/>
      <c r="C44" s="25"/>
      <c r="D44" s="25"/>
      <c r="E44" s="25"/>
      <c r="F44" s="27"/>
    </row>
    <row r="45" spans="1:8" x14ac:dyDescent="0.2">
      <c r="A45" s="1">
        <v>1</v>
      </c>
      <c r="C45" t="s">
        <v>38</v>
      </c>
      <c r="D45" s="15" t="s">
        <v>51</v>
      </c>
      <c r="F45" s="2"/>
    </row>
    <row r="46" spans="1:8" x14ac:dyDescent="0.2">
      <c r="A46" s="1">
        <v>1</v>
      </c>
      <c r="C46" t="s">
        <v>38</v>
      </c>
      <c r="D46" s="15" t="s">
        <v>57</v>
      </c>
      <c r="F46" s="2"/>
    </row>
    <row r="47" spans="1:8" x14ac:dyDescent="0.2">
      <c r="A47" s="1">
        <v>1</v>
      </c>
      <c r="B47">
        <v>100221</v>
      </c>
      <c r="C47" t="s">
        <v>7</v>
      </c>
      <c r="D47" s="15" t="s">
        <v>48</v>
      </c>
      <c r="E47" s="9">
        <v>2280.96</v>
      </c>
      <c r="F47" s="10">
        <f>A47*E47</f>
        <v>2280.96</v>
      </c>
    </row>
    <row r="48" spans="1:8" x14ac:dyDescent="0.2">
      <c r="A48" s="1">
        <v>1</v>
      </c>
      <c r="B48">
        <v>100395</v>
      </c>
      <c r="C48" t="s">
        <v>11</v>
      </c>
      <c r="D48" s="15"/>
      <c r="E48" s="9">
        <v>2407.6799999999998</v>
      </c>
      <c r="F48" s="10">
        <f>A48*E48</f>
        <v>2407.6799999999998</v>
      </c>
    </row>
    <row r="49" spans="1:8" x14ac:dyDescent="0.2">
      <c r="A49" s="1">
        <v>1</v>
      </c>
      <c r="B49">
        <v>100422</v>
      </c>
      <c r="C49" t="s">
        <v>12</v>
      </c>
      <c r="D49" s="15" t="s">
        <v>51</v>
      </c>
      <c r="E49" s="9">
        <v>2460.48</v>
      </c>
      <c r="F49" s="10">
        <f>A49*E49</f>
        <v>2460.48</v>
      </c>
    </row>
    <row r="50" spans="1:8" x14ac:dyDescent="0.2">
      <c r="A50" s="1">
        <v>1</v>
      </c>
      <c r="B50">
        <v>100602</v>
      </c>
      <c r="C50" t="s">
        <v>15</v>
      </c>
      <c r="D50" s="15"/>
      <c r="E50" s="9">
        <v>2122.56</v>
      </c>
      <c r="F50" s="10">
        <f>A50*E50</f>
        <v>2122.56</v>
      </c>
      <c r="G50" s="9">
        <f>SUM(F45:F50)</f>
        <v>9271.6799999999985</v>
      </c>
      <c r="H50" s="3">
        <f>G50/SUM(G5:G999)</f>
        <v>6.5776216650158204E-2</v>
      </c>
    </row>
    <row r="51" spans="1:8" x14ac:dyDescent="0.2">
      <c r="A51" s="1"/>
      <c r="B51" s="15"/>
      <c r="C51" s="15"/>
      <c r="D51" s="15"/>
      <c r="E51" s="15"/>
      <c r="F51" s="2"/>
    </row>
    <row r="52" spans="1:8" x14ac:dyDescent="0.2">
      <c r="A52" s="26" t="s">
        <v>58</v>
      </c>
      <c r="B52" s="25"/>
      <c r="C52" s="25"/>
      <c r="D52" s="25"/>
      <c r="E52" s="25"/>
      <c r="F52" s="27"/>
    </row>
    <row r="53" spans="1:8" x14ac:dyDescent="0.2">
      <c r="A53" s="1">
        <v>1</v>
      </c>
      <c r="C53" t="s">
        <v>38</v>
      </c>
      <c r="D53" s="15"/>
      <c r="F53" s="2"/>
    </row>
    <row r="54" spans="1:8" x14ac:dyDescent="0.2">
      <c r="A54" s="1">
        <v>1</v>
      </c>
      <c r="B54">
        <v>100221</v>
      </c>
      <c r="C54" t="s">
        <v>7</v>
      </c>
      <c r="D54" s="15" t="s">
        <v>48</v>
      </c>
      <c r="E54" s="9">
        <v>2280.96</v>
      </c>
      <c r="F54" s="10">
        <f>A54*E54</f>
        <v>2280.96</v>
      </c>
    </row>
    <row r="55" spans="1:8" x14ac:dyDescent="0.2">
      <c r="A55" s="1">
        <v>1</v>
      </c>
      <c r="B55">
        <v>100395</v>
      </c>
      <c r="C55" t="s">
        <v>11</v>
      </c>
      <c r="D55" s="15"/>
      <c r="E55" s="9">
        <v>2407.6799999999998</v>
      </c>
      <c r="F55" s="10">
        <f>A55*E55</f>
        <v>2407.6799999999998</v>
      </c>
    </row>
    <row r="56" spans="1:8" x14ac:dyDescent="0.2">
      <c r="A56" s="1">
        <v>1</v>
      </c>
      <c r="B56">
        <v>100422</v>
      </c>
      <c r="C56" t="s">
        <v>12</v>
      </c>
      <c r="D56" s="15" t="s">
        <v>51</v>
      </c>
      <c r="E56" s="9">
        <v>2460.48</v>
      </c>
      <c r="F56" s="10">
        <f>A56*E56</f>
        <v>2460.48</v>
      </c>
    </row>
    <row r="57" spans="1:8" x14ac:dyDescent="0.2">
      <c r="A57" s="1">
        <v>1</v>
      </c>
      <c r="B57">
        <v>100602</v>
      </c>
      <c r="C57" t="s">
        <v>15</v>
      </c>
      <c r="D57" s="15"/>
      <c r="E57" s="9">
        <v>2122.56</v>
      </c>
      <c r="F57" s="10">
        <f>A57*E57</f>
        <v>2122.56</v>
      </c>
      <c r="G57" s="9">
        <f>SUM(F53:F57)</f>
        <v>9271.6799999999985</v>
      </c>
      <c r="H57" s="3">
        <f>G57/SUM(G5:G999)</f>
        <v>6.5776216650158204E-2</v>
      </c>
    </row>
    <row r="58" spans="1:8" x14ac:dyDescent="0.2">
      <c r="A58" s="1"/>
      <c r="B58" s="15"/>
      <c r="C58" s="15"/>
      <c r="D58" s="15"/>
      <c r="E58" s="15"/>
      <c r="F58" s="2"/>
    </row>
    <row r="59" spans="1:8" x14ac:dyDescent="0.2">
      <c r="A59" s="26" t="s">
        <v>59</v>
      </c>
      <c r="B59" s="25"/>
      <c r="C59" s="25"/>
      <c r="D59" s="25"/>
      <c r="E59" s="25"/>
      <c r="F59" s="27"/>
    </row>
    <row r="60" spans="1:8" x14ac:dyDescent="0.2">
      <c r="A60" s="1">
        <v>1</v>
      </c>
      <c r="C60" t="s">
        <v>38</v>
      </c>
      <c r="D60" s="15"/>
      <c r="F60" s="2"/>
    </row>
    <row r="61" spans="1:8" x14ac:dyDescent="0.2">
      <c r="A61" s="1">
        <v>1</v>
      </c>
      <c r="C61" t="s">
        <v>40</v>
      </c>
      <c r="D61" s="15"/>
      <c r="F61" s="2"/>
    </row>
    <row r="62" spans="1:8" x14ac:dyDescent="0.2">
      <c r="A62" s="1">
        <v>1</v>
      </c>
      <c r="B62">
        <v>100221</v>
      </c>
      <c r="C62" t="s">
        <v>7</v>
      </c>
      <c r="D62" s="15" t="s">
        <v>48</v>
      </c>
      <c r="E62" s="9">
        <v>2280.96</v>
      </c>
      <c r="F62" s="10">
        <f t="shared" ref="F62:F68" si="0">A62*E62</f>
        <v>2280.96</v>
      </c>
    </row>
    <row r="63" spans="1:8" x14ac:dyDescent="0.2">
      <c r="A63" s="1">
        <v>1</v>
      </c>
      <c r="B63">
        <v>100239</v>
      </c>
      <c r="C63" t="s">
        <v>8</v>
      </c>
      <c r="D63" s="15"/>
      <c r="E63" s="9">
        <v>1974.72</v>
      </c>
      <c r="F63" s="10">
        <f t="shared" si="0"/>
        <v>1974.72</v>
      </c>
    </row>
    <row r="64" spans="1:8" x14ac:dyDescent="0.2">
      <c r="A64" s="1">
        <v>1</v>
      </c>
      <c r="B64">
        <v>100395</v>
      </c>
      <c r="C64" t="s">
        <v>11</v>
      </c>
      <c r="D64" s="15"/>
      <c r="E64" s="9">
        <v>2407.6799999999998</v>
      </c>
      <c r="F64" s="10">
        <f t="shared" si="0"/>
        <v>2407.6799999999998</v>
      </c>
    </row>
    <row r="65" spans="1:8" x14ac:dyDescent="0.2">
      <c r="A65" s="1">
        <v>1</v>
      </c>
      <c r="B65">
        <v>100422</v>
      </c>
      <c r="C65" t="s">
        <v>12</v>
      </c>
      <c r="D65" s="15" t="s">
        <v>51</v>
      </c>
      <c r="E65" s="9">
        <v>2460.48</v>
      </c>
      <c r="F65" s="10">
        <f t="shared" si="0"/>
        <v>2460.48</v>
      </c>
    </row>
    <row r="66" spans="1:8" x14ac:dyDescent="0.2">
      <c r="A66" s="1">
        <v>2</v>
      </c>
      <c r="B66">
        <v>100602</v>
      </c>
      <c r="C66" t="s">
        <v>15</v>
      </c>
      <c r="D66" s="15"/>
      <c r="E66" s="9">
        <v>2122.56</v>
      </c>
      <c r="F66" s="10">
        <f t="shared" si="0"/>
        <v>4245.12</v>
      </c>
    </row>
    <row r="67" spans="1:8" x14ac:dyDescent="0.2">
      <c r="A67" s="1">
        <v>1</v>
      </c>
      <c r="B67">
        <v>610151</v>
      </c>
      <c r="C67" t="s">
        <v>18</v>
      </c>
      <c r="D67" s="15"/>
      <c r="E67" s="9">
        <v>6230</v>
      </c>
      <c r="F67" s="10">
        <f t="shared" si="0"/>
        <v>6230</v>
      </c>
    </row>
    <row r="68" spans="1:8" x14ac:dyDescent="0.2">
      <c r="A68" s="1">
        <v>1</v>
      </c>
      <c r="B68">
        <v>610149</v>
      </c>
      <c r="C68" t="s">
        <v>17</v>
      </c>
      <c r="D68" s="15"/>
      <c r="E68" s="9">
        <v>7480</v>
      </c>
      <c r="F68" s="10">
        <f t="shared" si="0"/>
        <v>7480</v>
      </c>
      <c r="G68" s="9">
        <f>SUM(F60:F68)</f>
        <v>27078.959999999999</v>
      </c>
      <c r="H68" s="3">
        <f>G68/SUM(G5:G999)</f>
        <v>0.1921066667120703</v>
      </c>
    </row>
    <row r="69" spans="1:8" x14ac:dyDescent="0.2">
      <c r="A69" s="1"/>
      <c r="B69" s="15"/>
      <c r="C69" s="15"/>
      <c r="D69" s="15"/>
      <c r="E69" s="15"/>
      <c r="F69" s="2"/>
    </row>
    <row r="70" spans="1:8" x14ac:dyDescent="0.2">
      <c r="A70" s="26" t="s">
        <v>60</v>
      </c>
      <c r="B70" s="25"/>
      <c r="C70" s="25"/>
      <c r="D70" s="25"/>
      <c r="E70" s="25"/>
      <c r="F70" s="27"/>
    </row>
    <row r="71" spans="1:8" x14ac:dyDescent="0.2">
      <c r="A71" s="1">
        <v>1</v>
      </c>
      <c r="B71">
        <v>100480</v>
      </c>
      <c r="C71" t="s">
        <v>13</v>
      </c>
      <c r="D71" s="15"/>
      <c r="E71" s="9">
        <v>7560.96</v>
      </c>
      <c r="F71" s="10">
        <f>A71*E71</f>
        <v>7560.96</v>
      </c>
      <c r="G71" s="9">
        <f>SUM(F71:F71)</f>
        <v>7560.96</v>
      </c>
      <c r="H71" s="3">
        <f>G71/SUM(G5:G999)</f>
        <v>5.3639830434525373E-2</v>
      </c>
    </row>
    <row r="72" spans="1:8" x14ac:dyDescent="0.2">
      <c r="A72" s="18"/>
      <c r="B72" s="17"/>
      <c r="C72" s="17"/>
      <c r="D72" s="17"/>
      <c r="E72" s="17"/>
      <c r="F72" s="19"/>
    </row>
    <row r="74" spans="1:8" x14ac:dyDescent="0.2">
      <c r="C74" t="s">
        <v>19</v>
      </c>
      <c r="F74" s="9">
        <f>SUM(F2:F71)</f>
        <v>140957.93999999997</v>
      </c>
    </row>
    <row r="75" spans="1:8" x14ac:dyDescent="0.2">
      <c r="C75" t="s">
        <v>20</v>
      </c>
      <c r="E75" s="4">
        <v>0.21</v>
      </c>
      <c r="F75" s="9">
        <f>E75*F74</f>
        <v>29601.167399999995</v>
      </c>
    </row>
    <row r="76" spans="1:8" ht="25" customHeight="1" x14ac:dyDescent="0.2">
      <c r="A76" s="5"/>
      <c r="B76" s="5"/>
      <c r="C76" s="5" t="s">
        <v>21</v>
      </c>
      <c r="D76" s="5"/>
      <c r="E76" s="5"/>
      <c r="F76" s="11">
        <f>SUM(F74:F75)</f>
        <v>170559.10739999998</v>
      </c>
      <c r="G76" s="5"/>
      <c r="H76" s="5"/>
    </row>
    <row r="77" spans="1:8" x14ac:dyDescent="0.2">
      <c r="A77" s="16" t="s">
        <v>22</v>
      </c>
    </row>
  </sheetData>
  <mergeCells count="11">
    <mergeCell ref="A70:F70"/>
    <mergeCell ref="A33:F33"/>
    <mergeCell ref="A39:F39"/>
    <mergeCell ref="A44:F44"/>
    <mergeCell ref="A52:F52"/>
    <mergeCell ref="A59:F59"/>
    <mergeCell ref="A1:H1"/>
    <mergeCell ref="A8:F8"/>
    <mergeCell ref="A11:F11"/>
    <mergeCell ref="A18:F18"/>
    <mergeCell ref="A26:F26"/>
  </mergeCells>
  <pageMargins left="0.7" right="0.7" top="0.75" bottom="0.75" header="0.3" footer="0.3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5"/>
  <sheetViews>
    <sheetView showGridLines="0" workbookViewId="0">
      <selection activeCell="E25" sqref="E25"/>
    </sheetView>
  </sheetViews>
  <sheetFormatPr baseColWidth="10" defaultColWidth="8.83203125" defaultRowHeight="15" x14ac:dyDescent="0.2"/>
  <cols>
    <col min="2" max="2" width="30"/>
    <col min="3" max="5" width="14"/>
  </cols>
  <sheetData>
    <row r="1" spans="1:6" ht="17" x14ac:dyDescent="0.2">
      <c r="A1" s="28" t="s">
        <v>61</v>
      </c>
      <c r="B1" s="25"/>
      <c r="C1" s="25"/>
      <c r="D1" s="25"/>
      <c r="E1" s="25"/>
      <c r="F1" s="25"/>
    </row>
    <row r="3" spans="1:6" ht="16" x14ac:dyDescent="0.2">
      <c r="B3" s="6" t="s">
        <v>62</v>
      </c>
      <c r="C3" s="6" t="s">
        <v>63</v>
      </c>
      <c r="D3" s="6" t="s">
        <v>64</v>
      </c>
      <c r="E3" s="6" t="s">
        <v>65</v>
      </c>
    </row>
    <row r="4" spans="1:6" x14ac:dyDescent="0.2">
      <c r="B4" s="15" t="s">
        <v>66</v>
      </c>
      <c r="C4">
        <v>50</v>
      </c>
      <c r="D4">
        <v>35</v>
      </c>
      <c r="E4">
        <f>C4-D4</f>
        <v>15</v>
      </c>
    </row>
    <row r="5" spans="1:6" x14ac:dyDescent="0.2">
      <c r="B5" s="15" t="s">
        <v>67</v>
      </c>
      <c r="C5">
        <v>128</v>
      </c>
      <c r="D5">
        <v>0</v>
      </c>
      <c r="E5">
        <f t="shared" ref="E5:E13" si="0">C5-D5</f>
        <v>128</v>
      </c>
    </row>
    <row r="6" spans="1:6" x14ac:dyDescent="0.2">
      <c r="B6" s="15" t="s">
        <v>68</v>
      </c>
      <c r="C6">
        <v>0</v>
      </c>
      <c r="D6">
        <v>0</v>
      </c>
      <c r="E6">
        <f t="shared" si="0"/>
        <v>0</v>
      </c>
    </row>
    <row r="7" spans="1:6" x14ac:dyDescent="0.2">
      <c r="B7" s="15" t="s">
        <v>69</v>
      </c>
      <c r="C7">
        <v>0</v>
      </c>
      <c r="D7">
        <v>0</v>
      </c>
      <c r="E7">
        <f t="shared" si="0"/>
        <v>0</v>
      </c>
    </row>
    <row r="8" spans="1:6" x14ac:dyDescent="0.2">
      <c r="B8" s="15" t="s">
        <v>70</v>
      </c>
      <c r="C8">
        <v>0</v>
      </c>
      <c r="D8">
        <v>0</v>
      </c>
      <c r="E8">
        <f t="shared" si="0"/>
        <v>0</v>
      </c>
    </row>
    <row r="9" spans="1:6" x14ac:dyDescent="0.2">
      <c r="B9" s="15" t="s">
        <v>71</v>
      </c>
      <c r="C9">
        <v>4</v>
      </c>
      <c r="D9">
        <v>0</v>
      </c>
      <c r="E9">
        <f t="shared" si="0"/>
        <v>4</v>
      </c>
    </row>
    <row r="10" spans="1:6" x14ac:dyDescent="0.2">
      <c r="B10" s="15" t="s">
        <v>72</v>
      </c>
      <c r="C10">
        <v>2</v>
      </c>
      <c r="D10">
        <v>2</v>
      </c>
      <c r="E10">
        <f t="shared" si="0"/>
        <v>0</v>
      </c>
    </row>
    <row r="11" spans="1:6" x14ac:dyDescent="0.2">
      <c r="B11" s="15" t="s">
        <v>73</v>
      </c>
      <c r="C11">
        <v>0</v>
      </c>
      <c r="D11">
        <v>0</v>
      </c>
      <c r="E11">
        <f t="shared" si="0"/>
        <v>0</v>
      </c>
    </row>
    <row r="12" spans="1:6" x14ac:dyDescent="0.2">
      <c r="B12" s="15" t="s">
        <v>74</v>
      </c>
      <c r="C12">
        <v>0</v>
      </c>
      <c r="D12">
        <v>0</v>
      </c>
      <c r="E12">
        <f t="shared" si="0"/>
        <v>0</v>
      </c>
    </row>
    <row r="13" spans="1:6" x14ac:dyDescent="0.2">
      <c r="B13" s="15" t="s">
        <v>75</v>
      </c>
      <c r="C13">
        <v>0</v>
      </c>
      <c r="D13">
        <v>0</v>
      </c>
      <c r="E13">
        <f t="shared" si="0"/>
        <v>0</v>
      </c>
    </row>
    <row r="17" spans="1:6" ht="17" x14ac:dyDescent="0.2">
      <c r="A17" s="28" t="s">
        <v>76</v>
      </c>
      <c r="B17" s="25"/>
      <c r="C17" s="25"/>
      <c r="D17" s="25"/>
      <c r="E17" s="25"/>
      <c r="F17" s="25"/>
    </row>
    <row r="19" spans="1:6" ht="32" x14ac:dyDescent="0.2">
      <c r="B19" s="6" t="s">
        <v>77</v>
      </c>
      <c r="C19" s="6" t="s">
        <v>1</v>
      </c>
      <c r="D19" s="6" t="s">
        <v>78</v>
      </c>
      <c r="E19" s="6" t="s">
        <v>79</v>
      </c>
    </row>
    <row r="20" spans="1:6" x14ac:dyDescent="0.2">
      <c r="B20" s="15" t="s">
        <v>80</v>
      </c>
      <c r="C20">
        <v>2</v>
      </c>
      <c r="D20">
        <v>34</v>
      </c>
      <c r="E20">
        <f>C20*D20</f>
        <v>68</v>
      </c>
    </row>
    <row r="21" spans="1:6" x14ac:dyDescent="0.2">
      <c r="B21" s="15" t="s">
        <v>81</v>
      </c>
      <c r="C21">
        <v>1</v>
      </c>
      <c r="D21">
        <v>106</v>
      </c>
      <c r="E21">
        <f>C21*D21</f>
        <v>106</v>
      </c>
    </row>
    <row r="22" spans="1:6" x14ac:dyDescent="0.2">
      <c r="B22" s="15" t="s">
        <v>82</v>
      </c>
      <c r="C22">
        <v>2</v>
      </c>
      <c r="D22">
        <v>36</v>
      </c>
      <c r="E22">
        <f>C22*D22</f>
        <v>72</v>
      </c>
    </row>
    <row r="24" spans="1:6" x14ac:dyDescent="0.2">
      <c r="B24" t="s">
        <v>83</v>
      </c>
      <c r="E24">
        <f>SUM(E17:E23)</f>
        <v>246</v>
      </c>
    </row>
    <row r="25" spans="1:6" x14ac:dyDescent="0.2">
      <c r="B25" t="s">
        <v>84</v>
      </c>
      <c r="E25">
        <f>ROUNDUP(E24/18,0)</f>
        <v>14</v>
      </c>
    </row>
  </sheetData>
  <mergeCells count="2">
    <mergeCell ref="A1:F1"/>
    <mergeCell ref="A17:F17"/>
  </mergeCells>
  <pageMargins left="0.7" right="0.7" top="0.75" bottom="0.75" header="0.3" footer="0.3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1"/>
  <sheetViews>
    <sheetView showGridLines="0" tabSelected="1" workbookViewId="0">
      <selection activeCell="A11" sqref="A11:XFD11"/>
    </sheetView>
  </sheetViews>
  <sheetFormatPr baseColWidth="10" defaultColWidth="8.83203125" defaultRowHeight="15" x14ac:dyDescent="0.2"/>
  <cols>
    <col min="1" max="1" width="8"/>
    <col min="2" max="2" width="10"/>
    <col min="3" max="3" width="42"/>
    <col min="4" max="7" width="17"/>
  </cols>
  <sheetData>
    <row r="1" spans="1:7" ht="40" customHeight="1" x14ac:dyDescent="0.2">
      <c r="A1" s="24" t="s">
        <v>85</v>
      </c>
      <c r="B1" s="25"/>
      <c r="C1" s="25"/>
      <c r="D1" s="25"/>
      <c r="E1" s="25"/>
      <c r="F1" s="25"/>
      <c r="G1" s="25"/>
    </row>
    <row r="3" spans="1:7" ht="32" customHeight="1" x14ac:dyDescent="0.2">
      <c r="A3" s="7" t="s">
        <v>1</v>
      </c>
      <c r="B3" s="6" t="s">
        <v>2</v>
      </c>
      <c r="C3" s="6" t="s">
        <v>3</v>
      </c>
      <c r="D3" s="6" t="s">
        <v>86</v>
      </c>
      <c r="E3" s="8" t="s">
        <v>5</v>
      </c>
      <c r="F3" s="5" t="s">
        <v>87</v>
      </c>
      <c r="G3" s="5" t="s">
        <v>88</v>
      </c>
    </row>
    <row r="4" spans="1:7" x14ac:dyDescent="0.2">
      <c r="A4" s="1"/>
      <c r="B4" s="15"/>
      <c r="C4" s="15"/>
      <c r="D4" s="15"/>
      <c r="E4" s="2"/>
    </row>
    <row r="5" spans="1:7" x14ac:dyDescent="0.2">
      <c r="A5" s="26" t="s">
        <v>89</v>
      </c>
      <c r="B5" s="25"/>
      <c r="C5" s="25"/>
      <c r="D5" s="25"/>
      <c r="E5" s="29"/>
    </row>
    <row r="6" spans="1:7" x14ac:dyDescent="0.2">
      <c r="A6" s="1">
        <v>2</v>
      </c>
      <c r="B6">
        <v>100288</v>
      </c>
      <c r="C6" t="s">
        <v>10</v>
      </c>
      <c r="D6" s="12">
        <v>20.5</v>
      </c>
      <c r="E6" s="13">
        <f>A6*D6</f>
        <v>41</v>
      </c>
    </row>
    <row r="7" spans="1:7" x14ac:dyDescent="0.2">
      <c r="A7" s="1">
        <v>1</v>
      </c>
      <c r="B7">
        <v>610149</v>
      </c>
      <c r="C7" t="s">
        <v>17</v>
      </c>
      <c r="D7" s="12">
        <v>35</v>
      </c>
      <c r="E7" s="13">
        <f>A7*D7</f>
        <v>35</v>
      </c>
    </row>
    <row r="8" spans="1:7" x14ac:dyDescent="0.2">
      <c r="A8" s="1">
        <v>1</v>
      </c>
      <c r="B8">
        <v>610151</v>
      </c>
      <c r="C8" t="s">
        <v>18</v>
      </c>
      <c r="D8" s="12">
        <v>35</v>
      </c>
      <c r="E8" s="13">
        <f>A8*D8</f>
        <v>35</v>
      </c>
      <c r="F8" s="3">
        <v>0.3</v>
      </c>
      <c r="G8" s="12">
        <f>SUM(E6:E8)*F8</f>
        <v>33.299999999999997</v>
      </c>
    </row>
    <row r="9" spans="1:7" x14ac:dyDescent="0.2">
      <c r="A9" s="1"/>
      <c r="B9" s="15"/>
      <c r="C9" s="15"/>
      <c r="D9" s="15"/>
      <c r="E9" s="2"/>
    </row>
    <row r="10" spans="1:7" x14ac:dyDescent="0.2">
      <c r="A10" s="26" t="s">
        <v>27</v>
      </c>
      <c r="B10" s="25"/>
      <c r="C10" s="25"/>
      <c r="D10" s="25"/>
      <c r="E10" s="29"/>
    </row>
    <row r="11" spans="1:7" x14ac:dyDescent="0.2">
      <c r="A11" s="1">
        <v>1</v>
      </c>
      <c r="B11">
        <v>100512</v>
      </c>
      <c r="C11" t="s">
        <v>14</v>
      </c>
      <c r="D11" s="12">
        <v>2.88</v>
      </c>
      <c r="E11" s="13">
        <f>A11*D11</f>
        <v>2.88</v>
      </c>
      <c r="F11" s="3">
        <v>1</v>
      </c>
      <c r="G11" s="12">
        <f>SUM(E11:E11)*F11</f>
        <v>2.88</v>
      </c>
    </row>
    <row r="12" spans="1:7" x14ac:dyDescent="0.2">
      <c r="A12" s="1"/>
      <c r="B12" s="15"/>
      <c r="C12" s="15"/>
      <c r="D12" s="15"/>
      <c r="E12" s="2"/>
    </row>
    <row r="13" spans="1:7" x14ac:dyDescent="0.2">
      <c r="A13" s="26" t="s">
        <v>90</v>
      </c>
      <c r="B13" s="25"/>
      <c r="C13" s="25"/>
      <c r="D13" s="25"/>
      <c r="E13" s="29"/>
    </row>
    <row r="14" spans="1:7" x14ac:dyDescent="0.2">
      <c r="A14" s="1">
        <v>1</v>
      </c>
      <c r="B14">
        <v>100246</v>
      </c>
      <c r="C14" t="s">
        <v>9</v>
      </c>
      <c r="D14" s="12">
        <v>0.4</v>
      </c>
      <c r="E14" s="13">
        <f t="shared" ref="E14:E19" si="0">A14*D14</f>
        <v>0.4</v>
      </c>
    </row>
    <row r="15" spans="1:7" x14ac:dyDescent="0.2">
      <c r="A15" s="1">
        <v>8</v>
      </c>
      <c r="B15">
        <v>100221</v>
      </c>
      <c r="C15" t="s">
        <v>7</v>
      </c>
      <c r="D15" s="12">
        <v>0.115</v>
      </c>
      <c r="E15" s="13">
        <f t="shared" si="0"/>
        <v>0.92</v>
      </c>
    </row>
    <row r="16" spans="1:7" x14ac:dyDescent="0.2">
      <c r="A16" s="1">
        <v>8</v>
      </c>
      <c r="B16">
        <v>100602</v>
      </c>
      <c r="C16" t="s">
        <v>15</v>
      </c>
      <c r="D16" s="12">
        <v>1</v>
      </c>
      <c r="E16" s="13">
        <f t="shared" si="0"/>
        <v>8</v>
      </c>
    </row>
    <row r="17" spans="1:7" x14ac:dyDescent="0.2">
      <c r="A17" s="1">
        <v>1</v>
      </c>
      <c r="B17">
        <v>100480</v>
      </c>
      <c r="C17" t="s">
        <v>13</v>
      </c>
      <c r="D17" s="12">
        <v>0.6</v>
      </c>
      <c r="E17" s="13">
        <f t="shared" si="0"/>
        <v>0.6</v>
      </c>
    </row>
    <row r="18" spans="1:7" x14ac:dyDescent="0.2">
      <c r="A18" s="1">
        <v>5</v>
      </c>
      <c r="B18">
        <v>100422</v>
      </c>
      <c r="C18" t="s">
        <v>12</v>
      </c>
      <c r="D18" s="12">
        <v>0.115</v>
      </c>
      <c r="E18" s="13">
        <f t="shared" si="0"/>
        <v>0.57500000000000007</v>
      </c>
    </row>
    <row r="19" spans="1:7" x14ac:dyDescent="0.2">
      <c r="A19" s="1">
        <v>7</v>
      </c>
      <c r="B19">
        <v>100395</v>
      </c>
      <c r="C19" t="s">
        <v>11</v>
      </c>
      <c r="D19" s="12">
        <v>0.30599999999999999</v>
      </c>
      <c r="E19" s="13">
        <f t="shared" si="0"/>
        <v>2.1419999999999999</v>
      </c>
      <c r="F19" s="3">
        <v>1</v>
      </c>
      <c r="G19" s="12">
        <f>SUM(E14:E19)*F19</f>
        <v>12.636999999999999</v>
      </c>
    </row>
    <row r="20" spans="1:7" x14ac:dyDescent="0.2">
      <c r="A20" s="18"/>
      <c r="B20" s="17"/>
      <c r="C20" s="17"/>
      <c r="D20" s="17"/>
      <c r="E20" s="19"/>
    </row>
    <row r="21" spans="1:7" x14ac:dyDescent="0.2">
      <c r="A21" s="5"/>
      <c r="B21" s="5"/>
      <c r="C21" s="5"/>
      <c r="D21" s="5"/>
      <c r="E21" s="5"/>
      <c r="F21" s="5"/>
      <c r="G21" s="14">
        <f>SUM(G2:G19)</f>
        <v>48.817</v>
      </c>
    </row>
  </sheetData>
  <mergeCells count="4">
    <mergeCell ref="A1:G1"/>
    <mergeCell ref="A5:E5"/>
    <mergeCell ref="A10:E10"/>
    <mergeCell ref="A13:E13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Seznam produktů</vt:lpstr>
      <vt:lpstr>Kusovník podle kategorie</vt:lpstr>
      <vt:lpstr>Seznam po místnostech</vt:lpstr>
      <vt:lpstr>Přiřazení</vt:lpstr>
      <vt:lpstr>Využití energie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Loxone</dc:creator>
  <cp:lastModifiedBy>Michal Čutka</cp:lastModifiedBy>
  <dcterms:created xsi:type="dcterms:W3CDTF">2026-08-03T10:52:08Z</dcterms:created>
  <dcterms:modified xsi:type="dcterms:W3CDTF">2026-08-03T09:31:49Z</dcterms:modified>
</cp:coreProperties>
</file>