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znam produktů" sheetId="1" r:id="rId4"/>
    <sheet state="visible" name="Seznam po místnostech" sheetId="2" r:id="rId5"/>
    <sheet state="visible" name="Kusovník podle kategorie" sheetId="3" r:id="rId6"/>
    <sheet state="visible" name="Přiřazení" sheetId="4" r:id="rId7"/>
  </sheets>
  <definedNames>
    <definedName hidden="1" localSheetId="0" name="_xlnm._FilterDatabase">'Seznam produktů'!$A$3:$E$16</definedName>
  </definedNames>
  <calcPr/>
  <extLst>
    <ext uri="GoogleSheetsCustomDataVersion1">
      <go:sheetsCustomData xmlns:go="http://customooxmlschemas.google.com/" r:id="rId8" roundtripDataSignature="AMtx7mh1k3AqYvKagO2j7RcJtcpwb7RgSQ=="/>
    </ext>
  </extLst>
</workbook>
</file>

<file path=xl/sharedStrings.xml><?xml version="1.0" encoding="utf-8"?>
<sst xmlns="http://schemas.openxmlformats.org/spreadsheetml/2006/main" count="177" uniqueCount="82">
  <si>
    <t>Seznam produktů</t>
  </si>
  <si>
    <t>Ks</t>
  </si>
  <si>
    <t>Č. p.</t>
  </si>
  <si>
    <t>Popis</t>
  </si>
  <si>
    <t>Cena za kus (netto)</t>
  </si>
  <si>
    <t>Celkem</t>
  </si>
  <si>
    <t>Dimmer Extension</t>
  </si>
  <si>
    <t>Tree Extension</t>
  </si>
  <si>
    <t>Touch Tree bílý</t>
  </si>
  <si>
    <t>Hlavice Tree</t>
  </si>
  <si>
    <t>RGBW 24V Dimmer Tree</t>
  </si>
  <si>
    <t>Meteostanice Tree</t>
  </si>
  <si>
    <t>LED Spot WW bílá</t>
  </si>
  <si>
    <t>Miniserver</t>
  </si>
  <si>
    <t>Nano 2 Relay Tree</t>
  </si>
  <si>
    <t>Senzor přítomnosti Tree bílá</t>
  </si>
  <si>
    <t>Zdroj 24 V, 1,3 A</t>
  </si>
  <si>
    <t>Zdroj 24 V, 4,2 A</t>
  </si>
  <si>
    <t>Zdroj 24 V, 0,4 A</t>
  </si>
  <si>
    <t>Celkem bez DPH</t>
  </si>
  <si>
    <t>+ DPH</t>
  </si>
  <si>
    <t>Celkem s DPH</t>
  </si>
  <si>
    <t>Změna cen vyhrazena (24-09-2020)</t>
  </si>
  <si>
    <t>Seznam po místnostech</t>
  </si>
  <si>
    <t>Místo instalace</t>
  </si>
  <si>
    <t>Místnost celkem</t>
  </si>
  <si>
    <t>%</t>
  </si>
  <si>
    <t>Centrální funkce</t>
  </si>
  <si>
    <t>Chodba</t>
  </si>
  <si>
    <t>Touch Tree Bílý</t>
  </si>
  <si>
    <t>Dveře</t>
  </si>
  <si>
    <t>Senzor přítomnosti Tree Bílá</t>
  </si>
  <si>
    <t>Dětský pokoj</t>
  </si>
  <si>
    <t>Volný digitální výstup (5A)</t>
  </si>
  <si>
    <t>Stropní svítidlo</t>
  </si>
  <si>
    <t>Stmívatelný výstup (Dimmer 230V)</t>
  </si>
  <si>
    <t>Strop</t>
  </si>
  <si>
    <t>Dětský pokoj 2</t>
  </si>
  <si>
    <t>Garáž</t>
  </si>
  <si>
    <t>Koupelna</t>
  </si>
  <si>
    <t>Kuchyně</t>
  </si>
  <si>
    <t>Ložnice</t>
  </si>
  <si>
    <t>Obývací pokoj</t>
  </si>
  <si>
    <t>Kusovník podle kategorie</t>
  </si>
  <si>
    <t>Celková kategorie</t>
  </si>
  <si>
    <t>Automatizace</t>
  </si>
  <si>
    <t>Ovládání</t>
  </si>
  <si>
    <t>Přirážka Touch Pure Tree Bílá</t>
  </si>
  <si>
    <t>Přirážka Touch Nightlight Air</t>
  </si>
  <si>
    <t>Přirážka Touch &amp; Grill Air</t>
  </si>
  <si>
    <t>Stínění</t>
  </si>
  <si>
    <t>Topení &amp; chlazení</t>
  </si>
  <si>
    <t>Pohybový senzor / Detektor přítomnosti</t>
  </si>
  <si>
    <t>Osvětlení</t>
  </si>
  <si>
    <t>Příslušenství</t>
  </si>
  <si>
    <t>Obsazení vstupů/výstupů</t>
  </si>
  <si>
    <t>Typ</t>
  </si>
  <si>
    <t>Dostupný</t>
  </si>
  <si>
    <t>Potřebné</t>
  </si>
  <si>
    <t>Rezerva</t>
  </si>
  <si>
    <t>Tree zařízení</t>
  </si>
  <si>
    <t>Air zařízení</t>
  </si>
  <si>
    <t>Analogové výstupy</t>
  </si>
  <si>
    <t>Analogové vstupy</t>
  </si>
  <si>
    <t>Výstupy Dimmeru</t>
  </si>
  <si>
    <t>Digitální vstup</t>
  </si>
  <si>
    <t>Digitální výstupy 16A</t>
  </si>
  <si>
    <t>Digitální výstupy 5A</t>
  </si>
  <si>
    <t>Audio kanály</t>
  </si>
  <si>
    <t>Potřebné místo v rozvaděči</t>
  </si>
  <si>
    <t>Produkt</t>
  </si>
  <si>
    <t>Požadavky na místo [mm]</t>
  </si>
  <si>
    <t>Celkem [mm]</t>
  </si>
  <si>
    <t>Dimmer Extension (9 TE)</t>
  </si>
  <si>
    <t>Tree Extension (2 TE)</t>
  </si>
  <si>
    <t>RGBW 24V Dimmer Tree (2 TE)</t>
  </si>
  <si>
    <t>Miniserver (9 TE)</t>
  </si>
  <si>
    <t>Zdroj 24 V, 1,3 A (3 TE)</t>
  </si>
  <si>
    <t>Zdroj 24 V, 4,2 A (6 TE)</t>
  </si>
  <si>
    <t>Zdroj 24 V, 0,4 A (2 TE)</t>
  </si>
  <si>
    <t>Celkové obsazené místo v mm</t>
  </si>
  <si>
    <t>Celkové obsazené místo v modulech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</si>
</sst>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Kč&quot;\ * #,##0.00_-;\-&quot;Kč&quot;\ * #,##0.00_-;_-&quot;Kč&quot;\ * &quot;-&quot;??_-;_-@"/>
  </numFmts>
  <fonts count="11">
    <font>
      <sz val="11.0"/>
      <color theme="1"/>
      <name val="Calibri"/>
    </font>
    <font>
      <b/>
      <sz val="24.0"/>
      <color theme="1"/>
      <name val="Calibri"/>
    </font>
    <font/>
    <font>
      <b/>
      <sz val="11.0"/>
      <color theme="1"/>
      <name val="Calibri"/>
    </font>
    <font>
      <color theme="1"/>
      <name val="Cambria"/>
    </font>
    <font>
      <sz val="8.0"/>
      <color theme="1"/>
      <name val="Calibri"/>
    </font>
    <font>
      <sz val="11.0"/>
      <name val="Cambria"/>
    </font>
    <font>
      <sz val="11.0"/>
      <color theme="1"/>
      <name val="Cambria"/>
    </font>
    <font>
      <sz val="11.0"/>
      <color theme="1"/>
      <name val="Arial"/>
    </font>
    <font>
      <sz val="11.0"/>
      <color rgb="FFC8C8C8"/>
      <name val="Calibri"/>
    </font>
    <font>
      <b/>
      <sz val="13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69C350"/>
        <bgColor rgb="FF69C350"/>
      </patternFill>
    </fill>
  </fills>
  <borders count="14">
    <border/>
    <border>
      <left/>
      <top/>
      <bottom/>
    </border>
    <border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  <border>
      <right style="thin">
        <color rgb="FF000000"/>
      </right>
    </border>
    <border>
      <left style="thin">
        <color rgb="FF000000"/>
      </left>
      <top/>
      <bottom/>
    </border>
    <border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2" fontId="3" numFmtId="0" xfId="0" applyAlignment="1" applyBorder="1" applyFont="1">
      <alignment horizontal="center" shrinkToFit="0" vertical="center" wrapText="1"/>
    </xf>
    <xf borderId="4" fillId="2" fontId="3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shrinkToFit="0" vertical="center" wrapText="1"/>
    </xf>
    <xf borderId="6" fillId="0" fontId="0" numFmtId="0" xfId="0" applyBorder="1" applyFont="1"/>
    <xf borderId="0" fillId="0" fontId="4" numFmtId="0" xfId="0" applyFont="1"/>
    <xf borderId="0" fillId="0" fontId="0" numFmtId="164" xfId="0" applyFont="1" applyNumberFormat="1"/>
    <xf borderId="0" fillId="0" fontId="0" numFmtId="164" xfId="0" applyAlignment="1" applyFont="1" applyNumberFormat="1">
      <alignment horizontal="right" vertical="bottom"/>
    </xf>
    <xf borderId="7" fillId="0" fontId="0" numFmtId="0" xfId="0" applyBorder="1" applyFont="1"/>
    <xf borderId="8" fillId="0" fontId="0" numFmtId="0" xfId="0" applyBorder="1" applyFont="1"/>
    <xf borderId="9" fillId="0" fontId="0" numFmtId="0" xfId="0" applyBorder="1" applyFont="1"/>
    <xf borderId="0" fillId="0" fontId="0" numFmtId="164" xfId="0" applyFont="1" applyNumberFormat="1"/>
    <xf borderId="0" fillId="0" fontId="0" numFmtId="9" xfId="0" applyFont="1" applyNumberFormat="1"/>
    <xf borderId="10" fillId="2" fontId="3" numFmtId="0" xfId="0" applyAlignment="1" applyBorder="1" applyFont="1">
      <alignment horizontal="center" shrinkToFit="0" vertical="center" wrapText="1"/>
    </xf>
    <xf borderId="10" fillId="2" fontId="3" numFmtId="164" xfId="0" applyAlignment="1" applyBorder="1" applyFont="1" applyNumberFormat="1">
      <alignment vertical="center"/>
    </xf>
    <xf borderId="0" fillId="0" fontId="5" numFmtId="0" xfId="0" applyFont="1"/>
    <xf borderId="0" fillId="0" fontId="0" numFmtId="0" xfId="0" applyAlignment="1" applyFont="1">
      <alignment horizontal="center"/>
    </xf>
    <xf borderId="11" fillId="0" fontId="0" numFmtId="0" xfId="0" applyBorder="1" applyFont="1"/>
    <xf borderId="0" fillId="0" fontId="6" numFmtId="164" xfId="0" applyAlignment="1" applyFont="1" applyNumberFormat="1">
      <alignment horizontal="right" vertical="bottom"/>
    </xf>
    <xf borderId="11" fillId="0" fontId="0" numFmtId="164" xfId="0" applyBorder="1" applyFont="1" applyNumberFormat="1"/>
    <xf borderId="0" fillId="0" fontId="7" numFmtId="164" xfId="0" applyAlignment="1" applyFont="1" applyNumberFormat="1">
      <alignment horizontal="right" vertical="bottom"/>
    </xf>
    <xf borderId="12" fillId="2" fontId="3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0" fillId="0" fontId="0" numFmtId="164" xfId="0" applyAlignment="1" applyFont="1" applyNumberFormat="1">
      <alignment readingOrder="0"/>
    </xf>
    <xf borderId="0" fillId="0" fontId="8" numFmtId="9" xfId="0" applyAlignment="1" applyFont="1" applyNumberFormat="1">
      <alignment readingOrder="0"/>
    </xf>
    <xf borderId="0" fillId="0" fontId="8" numFmtId="164" xfId="0" applyAlignment="1" applyFont="1" applyNumberFormat="1">
      <alignment readingOrder="0"/>
    </xf>
    <xf borderId="0" fillId="0" fontId="2" numFmtId="164" xfId="0" applyFont="1" applyNumberFormat="1"/>
    <xf borderId="6" fillId="0" fontId="9" numFmtId="0" xfId="0" applyAlignment="1" applyBorder="1" applyFont="1">
      <alignment horizontal="right"/>
    </xf>
    <xf borderId="0" fillId="0" fontId="9" numFmtId="0" xfId="0" applyFont="1"/>
    <xf borderId="0" fillId="0" fontId="9" numFmtId="164" xfId="0" applyFont="1" applyNumberFormat="1"/>
    <xf borderId="0" fillId="0" fontId="1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mbria"/>
        <a:ea typeface="cambria"/>
        <a:cs typeface="cambria"/>
      </a:majorFont>
      <a:minorFont>
        <a:latin typeface="cambria"/>
        <a:ea typeface="cambria"/>
        <a:cs typeface="cambri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10.0"/>
    <col customWidth="1" min="3" max="3" width="42.0"/>
    <col customWidth="1" min="4" max="6" width="17.0"/>
    <col customWidth="1" min="7" max="26" width="8.71"/>
  </cols>
  <sheetData>
    <row r="1" ht="39.75" customHeight="1">
      <c r="A1" s="1" t="s">
        <v>0</v>
      </c>
      <c r="B1" s="2"/>
      <c r="C1" s="2"/>
      <c r="D1" s="2"/>
      <c r="E1" s="2"/>
    </row>
    <row r="3" ht="31.5" customHeight="1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</row>
    <row r="4">
      <c r="A4" s="6">
        <v>1.0</v>
      </c>
      <c r="B4" s="7">
        <v>100029.0</v>
      </c>
      <c r="C4" s="7" t="s">
        <v>6</v>
      </c>
      <c r="D4" s="8">
        <v>10612.0343</v>
      </c>
      <c r="E4" s="9">
        <f t="shared" ref="E4:E16" si="1">A4*D4</f>
        <v>10612.0343</v>
      </c>
    </row>
    <row r="5">
      <c r="A5" s="6">
        <v>1.0</v>
      </c>
      <c r="B5" s="7">
        <v>100218.0</v>
      </c>
      <c r="C5" s="7" t="s">
        <v>7</v>
      </c>
      <c r="D5" s="8">
        <v>2385.36737</v>
      </c>
      <c r="E5" s="9">
        <f t="shared" si="1"/>
        <v>2385.36737</v>
      </c>
    </row>
    <row r="6">
      <c r="A6" s="6">
        <v>8.0</v>
      </c>
      <c r="B6" s="7">
        <v>100221.0</v>
      </c>
      <c r="C6" s="7" t="s">
        <v>8</v>
      </c>
      <c r="D6" s="8">
        <v>2101.25282</v>
      </c>
      <c r="E6" s="9">
        <f t="shared" si="1"/>
        <v>16810.02256</v>
      </c>
    </row>
    <row r="7">
      <c r="A7" s="6">
        <v>8.0</v>
      </c>
      <c r="B7" s="7">
        <v>100225.0</v>
      </c>
      <c r="C7" s="7" t="s">
        <v>9</v>
      </c>
      <c r="D7" s="8">
        <v>1987.61739</v>
      </c>
      <c r="E7" s="9">
        <f t="shared" si="1"/>
        <v>15900.93912</v>
      </c>
    </row>
    <row r="8">
      <c r="A8" s="6">
        <v>2.0</v>
      </c>
      <c r="B8" s="7">
        <v>100239.0</v>
      </c>
      <c r="C8" s="7" t="s">
        <v>10</v>
      </c>
      <c r="D8" s="8">
        <v>1817.1486599999998</v>
      </c>
      <c r="E8" s="9">
        <f t="shared" si="1"/>
        <v>3634.29732</v>
      </c>
    </row>
    <row r="9">
      <c r="A9" s="6">
        <v>1.0</v>
      </c>
      <c r="B9" s="7">
        <v>100246.0</v>
      </c>
      <c r="C9" s="7" t="s">
        <v>11</v>
      </c>
      <c r="D9" s="8">
        <v>11931.3565</v>
      </c>
      <c r="E9" s="9">
        <f t="shared" si="1"/>
        <v>11931.3565</v>
      </c>
    </row>
    <row r="10">
      <c r="A10" s="6">
        <v>7.0</v>
      </c>
      <c r="B10" s="7">
        <v>100327.0</v>
      </c>
      <c r="C10" s="7" t="s">
        <v>12</v>
      </c>
      <c r="D10" s="8">
        <v>1069.0998299999999</v>
      </c>
      <c r="E10" s="9">
        <f t="shared" si="1"/>
        <v>7483.69881</v>
      </c>
    </row>
    <row r="11">
      <c r="A11" s="6">
        <v>1.0</v>
      </c>
      <c r="B11" s="7">
        <v>100335.0</v>
      </c>
      <c r="C11" s="7" t="s">
        <v>13</v>
      </c>
      <c r="D11" s="8">
        <v>14086.865899999999</v>
      </c>
      <c r="E11" s="9">
        <f t="shared" si="1"/>
        <v>14086.8659</v>
      </c>
    </row>
    <row r="12">
      <c r="A12" s="6">
        <v>5.0</v>
      </c>
      <c r="B12" s="7">
        <v>100395.0</v>
      </c>
      <c r="C12" s="7" t="s">
        <v>14</v>
      </c>
      <c r="D12" s="8">
        <v>2180.861</v>
      </c>
      <c r="E12" s="9">
        <f t="shared" si="1"/>
        <v>10904.305</v>
      </c>
    </row>
    <row r="13">
      <c r="A13" s="6">
        <v>8.0</v>
      </c>
      <c r="B13" s="7">
        <v>100422.0</v>
      </c>
      <c r="C13" s="7" t="s">
        <v>15</v>
      </c>
      <c r="D13" s="8">
        <v>2271.7215499999998</v>
      </c>
      <c r="E13" s="9">
        <f t="shared" si="1"/>
        <v>18173.7724</v>
      </c>
    </row>
    <row r="14">
      <c r="A14" s="6">
        <v>1.0</v>
      </c>
      <c r="B14" s="7">
        <v>200001.0</v>
      </c>
      <c r="C14" s="7" t="s">
        <v>16</v>
      </c>
      <c r="D14" s="8">
        <v>1032.16338</v>
      </c>
      <c r="E14" s="9">
        <f t="shared" si="1"/>
        <v>1032.16338</v>
      </c>
    </row>
    <row r="15">
      <c r="A15" s="6">
        <v>1.0</v>
      </c>
      <c r="B15" s="7">
        <v>200002.0</v>
      </c>
      <c r="C15" s="7" t="s">
        <v>17</v>
      </c>
      <c r="D15" s="8">
        <v>1595.6961999999999</v>
      </c>
      <c r="E15" s="9">
        <f t="shared" si="1"/>
        <v>1595.6962</v>
      </c>
    </row>
    <row r="16">
      <c r="A16" s="6">
        <v>1.0</v>
      </c>
      <c r="B16" s="7">
        <v>200143.0</v>
      </c>
      <c r="C16" s="7" t="s">
        <v>18</v>
      </c>
      <c r="D16" s="8">
        <v>851.1799699999999</v>
      </c>
      <c r="E16" s="9">
        <f t="shared" si="1"/>
        <v>851.17997</v>
      </c>
    </row>
    <row r="17">
      <c r="A17" s="10"/>
      <c r="B17" s="11"/>
      <c r="C17" s="11"/>
      <c r="D17" s="11"/>
      <c r="E17" s="12"/>
    </row>
    <row r="19">
      <c r="C19" s="7" t="s">
        <v>19</v>
      </c>
      <c r="E19" s="13">
        <f>SUM(E2:E16)</f>
        <v>115401.6988</v>
      </c>
    </row>
    <row r="20">
      <c r="C20" s="7" t="s">
        <v>20</v>
      </c>
      <c r="D20" s="14">
        <v>0.21</v>
      </c>
      <c r="E20" s="13">
        <f>D20*E19</f>
        <v>24234.35675</v>
      </c>
    </row>
    <row r="21" ht="24.75" customHeight="1">
      <c r="A21" s="15"/>
      <c r="B21" s="15"/>
      <c r="C21" s="15" t="s">
        <v>21</v>
      </c>
      <c r="D21" s="15"/>
      <c r="E21" s="16">
        <f>SUM(E19:E20)</f>
        <v>139636.0556</v>
      </c>
    </row>
    <row r="22" ht="15.75" customHeight="1">
      <c r="A22" s="17" t="s">
        <v>22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3:$E$16"/>
  <mergeCells count="1">
    <mergeCell ref="A1:E1"/>
  </mergeCells>
  <printOptions/>
  <pageMargins bottom="0.75" footer="0.0" header="0.0" left="0.7" right="0.7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10.0"/>
    <col customWidth="1" min="3" max="3" width="42.0"/>
    <col customWidth="1" min="4" max="4" width="20.0"/>
    <col customWidth="1" min="5" max="7" width="17.0"/>
    <col customWidth="1" min="8" max="8" width="8.0"/>
    <col customWidth="1" min="9" max="26" width="8.71"/>
  </cols>
  <sheetData>
    <row r="1" ht="39.75" customHeight="1">
      <c r="A1" s="1" t="s">
        <v>23</v>
      </c>
      <c r="B1" s="2"/>
      <c r="C1" s="2"/>
      <c r="D1" s="2"/>
      <c r="E1" s="2"/>
      <c r="F1" s="2"/>
      <c r="G1" s="2"/>
      <c r="H1" s="2"/>
    </row>
    <row r="3" ht="31.5" customHeight="1">
      <c r="A3" s="3" t="s">
        <v>1</v>
      </c>
      <c r="B3" s="4" t="s">
        <v>2</v>
      </c>
      <c r="C3" s="4" t="s">
        <v>3</v>
      </c>
      <c r="D3" s="4" t="s">
        <v>24</v>
      </c>
      <c r="E3" s="4" t="s">
        <v>4</v>
      </c>
      <c r="F3" s="5" t="s">
        <v>5</v>
      </c>
      <c r="G3" s="15" t="s">
        <v>25</v>
      </c>
      <c r="H3" s="15" t="s">
        <v>26</v>
      </c>
    </row>
    <row r="4">
      <c r="A4" s="6"/>
      <c r="B4" s="18"/>
      <c r="C4" s="18"/>
      <c r="D4" s="18"/>
      <c r="E4" s="18"/>
      <c r="F4" s="19"/>
    </row>
    <row r="5">
      <c r="A5" s="6">
        <v>1.0</v>
      </c>
      <c r="B5" s="7">
        <v>100029.0</v>
      </c>
      <c r="C5" s="7" t="s">
        <v>6</v>
      </c>
      <c r="D5" s="18"/>
      <c r="E5" s="20">
        <v>10612.0343</v>
      </c>
      <c r="F5" s="21">
        <f t="shared" ref="F5:F10" si="1">A5*E5</f>
        <v>10612.0343</v>
      </c>
    </row>
    <row r="6">
      <c r="A6" s="6">
        <v>1.0</v>
      </c>
      <c r="B6" s="7">
        <v>100218.0</v>
      </c>
      <c r="C6" s="7" t="s">
        <v>7</v>
      </c>
      <c r="D6" s="18"/>
      <c r="E6" s="22">
        <v>2385.36737</v>
      </c>
      <c r="F6" s="21">
        <f t="shared" si="1"/>
        <v>2385.36737</v>
      </c>
    </row>
    <row r="7">
      <c r="A7" s="6">
        <v>1.0</v>
      </c>
      <c r="B7" s="7">
        <v>100335.0</v>
      </c>
      <c r="C7" s="7" t="s">
        <v>13</v>
      </c>
      <c r="D7" s="18"/>
      <c r="E7" s="22">
        <v>14086.865899999999</v>
      </c>
      <c r="F7" s="21">
        <f t="shared" si="1"/>
        <v>14086.8659</v>
      </c>
    </row>
    <row r="8">
      <c r="A8" s="6">
        <v>1.0</v>
      </c>
      <c r="B8" s="7">
        <v>200001.0</v>
      </c>
      <c r="C8" s="7" t="s">
        <v>16</v>
      </c>
      <c r="D8" s="18"/>
      <c r="E8" s="22">
        <v>1032.16338</v>
      </c>
      <c r="F8" s="21">
        <f t="shared" si="1"/>
        <v>1032.16338</v>
      </c>
    </row>
    <row r="9">
      <c r="A9" s="6">
        <v>1.0</v>
      </c>
      <c r="B9" s="7">
        <v>200002.0</v>
      </c>
      <c r="C9" s="7" t="s">
        <v>17</v>
      </c>
      <c r="D9" s="18"/>
      <c r="E9" s="22">
        <v>1595.6961999999999</v>
      </c>
      <c r="F9" s="21">
        <f t="shared" si="1"/>
        <v>1595.6962</v>
      </c>
    </row>
    <row r="10">
      <c r="A10" s="6">
        <v>1.0</v>
      </c>
      <c r="B10" s="7">
        <v>200143.0</v>
      </c>
      <c r="C10" s="7" t="s">
        <v>18</v>
      </c>
      <c r="D10" s="18"/>
      <c r="E10" s="22">
        <v>851.1799699999999</v>
      </c>
      <c r="F10" s="21">
        <f t="shared" si="1"/>
        <v>851.17997</v>
      </c>
      <c r="G10" s="13">
        <f>SUM(F5:F10)</f>
        <v>30563.30712</v>
      </c>
      <c r="H10" s="14">
        <f>G10/F76</f>
        <v>0.2188783333</v>
      </c>
    </row>
    <row r="11">
      <c r="A11" s="6"/>
      <c r="B11" s="18"/>
      <c r="C11" s="18"/>
      <c r="D11" s="18"/>
      <c r="E11" s="18"/>
      <c r="F11" s="19"/>
    </row>
    <row r="12">
      <c r="A12" s="23" t="s">
        <v>27</v>
      </c>
      <c r="B12" s="2"/>
      <c r="C12" s="2"/>
      <c r="D12" s="2"/>
      <c r="E12" s="2"/>
      <c r="F12" s="24"/>
    </row>
    <row r="13">
      <c r="A13" s="6">
        <v>1.0</v>
      </c>
      <c r="B13" s="7">
        <v>100246.0</v>
      </c>
      <c r="C13" s="7" t="s">
        <v>11</v>
      </c>
      <c r="D13" s="18"/>
      <c r="E13" s="22">
        <v>11931.3565</v>
      </c>
      <c r="F13" s="21">
        <f>A13*E13</f>
        <v>11931.3565</v>
      </c>
      <c r="G13" s="13">
        <f>F13</f>
        <v>11931.3565</v>
      </c>
      <c r="H13" s="14">
        <f>G13/F76</f>
        <v>0.08544610094</v>
      </c>
    </row>
    <row r="14">
      <c r="A14" s="6"/>
      <c r="B14" s="18"/>
      <c r="C14" s="18"/>
      <c r="D14" s="18"/>
      <c r="E14" s="18"/>
      <c r="F14" s="19"/>
    </row>
    <row r="15">
      <c r="A15" s="23" t="s">
        <v>28</v>
      </c>
      <c r="B15" s="2"/>
      <c r="C15" s="2"/>
      <c r="D15" s="2"/>
      <c r="E15" s="2"/>
      <c r="F15" s="24"/>
    </row>
    <row r="16">
      <c r="A16" s="6">
        <v>1.0</v>
      </c>
      <c r="B16" s="7">
        <v>100221.0</v>
      </c>
      <c r="C16" s="7" t="s">
        <v>29</v>
      </c>
      <c r="D16" s="18" t="s">
        <v>30</v>
      </c>
      <c r="E16" s="22">
        <v>2101.25282</v>
      </c>
      <c r="F16" s="21">
        <f t="shared" ref="F16:F20" si="2">A16*E16</f>
        <v>2101.25282</v>
      </c>
    </row>
    <row r="17">
      <c r="A17" s="6">
        <v>1.0</v>
      </c>
      <c r="B17" s="7">
        <v>100225.0</v>
      </c>
      <c r="C17" s="7" t="s">
        <v>9</v>
      </c>
      <c r="D17" s="18"/>
      <c r="E17" s="22">
        <v>1987.61739</v>
      </c>
      <c r="F17" s="21">
        <f t="shared" si="2"/>
        <v>1987.61739</v>
      </c>
    </row>
    <row r="18">
      <c r="A18" s="6">
        <v>1.0</v>
      </c>
      <c r="B18" s="7">
        <v>100239.0</v>
      </c>
      <c r="C18" s="7" t="s">
        <v>10</v>
      </c>
      <c r="D18" s="18"/>
      <c r="E18" s="22">
        <v>1817.1486599999998</v>
      </c>
      <c r="F18" s="21">
        <f t="shared" si="2"/>
        <v>1817.14866</v>
      </c>
    </row>
    <row r="19">
      <c r="A19" s="6">
        <v>3.0</v>
      </c>
      <c r="B19" s="7">
        <v>100327.0</v>
      </c>
      <c r="C19" s="7" t="s">
        <v>12</v>
      </c>
      <c r="D19" s="18"/>
      <c r="E19" s="22">
        <v>1069.0998299999999</v>
      </c>
      <c r="F19" s="21">
        <f t="shared" si="2"/>
        <v>3207.29949</v>
      </c>
    </row>
    <row r="20">
      <c r="A20" s="6">
        <v>1.0</v>
      </c>
      <c r="B20" s="7">
        <v>100422.0</v>
      </c>
      <c r="C20" s="7" t="s">
        <v>31</v>
      </c>
      <c r="D20" s="18"/>
      <c r="E20" s="22">
        <v>2271.7215499999998</v>
      </c>
      <c r="F20" s="21">
        <f t="shared" si="2"/>
        <v>2271.72155</v>
      </c>
      <c r="G20" s="13">
        <f>SUM(F16:F20)</f>
        <v>11385.03991</v>
      </c>
      <c r="H20" s="14">
        <f>G20/F76</f>
        <v>0.08153366881</v>
      </c>
    </row>
    <row r="21" ht="15.75" customHeight="1">
      <c r="A21" s="6"/>
      <c r="B21" s="18"/>
      <c r="C21" s="18"/>
      <c r="D21" s="18"/>
      <c r="E21" s="18"/>
      <c r="F21" s="19"/>
    </row>
    <row r="22" ht="15.75" customHeight="1">
      <c r="A22" s="23" t="s">
        <v>32</v>
      </c>
      <c r="B22" s="2"/>
      <c r="C22" s="2"/>
      <c r="D22" s="2"/>
      <c r="E22" s="2"/>
      <c r="F22" s="24"/>
    </row>
    <row r="23" ht="15.75" customHeight="1">
      <c r="A23" s="6">
        <v>1.0</v>
      </c>
      <c r="C23" s="7" t="s">
        <v>33</v>
      </c>
      <c r="D23" s="18" t="s">
        <v>34</v>
      </c>
      <c r="F23" s="19"/>
    </row>
    <row r="24" ht="15.75" customHeight="1">
      <c r="A24" s="6">
        <v>1.0</v>
      </c>
      <c r="C24" s="7" t="s">
        <v>35</v>
      </c>
      <c r="D24" s="18"/>
      <c r="F24" s="19"/>
    </row>
    <row r="25" ht="15.75" customHeight="1">
      <c r="A25" s="6">
        <v>1.0</v>
      </c>
      <c r="B25" s="7">
        <v>100221.0</v>
      </c>
      <c r="C25" s="7" t="s">
        <v>29</v>
      </c>
      <c r="D25" s="18" t="s">
        <v>30</v>
      </c>
      <c r="E25" s="22">
        <v>2101.25282</v>
      </c>
      <c r="F25" s="21">
        <f t="shared" ref="F25:F28" si="3">A25*E25</f>
        <v>2101.25282</v>
      </c>
    </row>
    <row r="26" ht="15.75" customHeight="1">
      <c r="A26" s="6">
        <v>1.0</v>
      </c>
      <c r="B26" s="7">
        <v>100225.0</v>
      </c>
      <c r="C26" s="7" t="s">
        <v>9</v>
      </c>
      <c r="D26" s="18"/>
      <c r="E26" s="22">
        <v>1987.61739</v>
      </c>
      <c r="F26" s="21">
        <f t="shared" si="3"/>
        <v>1987.61739</v>
      </c>
    </row>
    <row r="27" ht="15.75" customHeight="1">
      <c r="A27" s="6">
        <v>1.0</v>
      </c>
      <c r="B27" s="7">
        <v>100395.0</v>
      </c>
      <c r="C27" s="7" t="s">
        <v>14</v>
      </c>
      <c r="D27" s="18"/>
      <c r="E27" s="25">
        <v>2180.861</v>
      </c>
      <c r="F27" s="21">
        <f t="shared" si="3"/>
        <v>2180.861</v>
      </c>
    </row>
    <row r="28" ht="15.75" customHeight="1">
      <c r="A28" s="6">
        <v>1.0</v>
      </c>
      <c r="B28" s="7">
        <v>100422.0</v>
      </c>
      <c r="C28" s="7" t="s">
        <v>31</v>
      </c>
      <c r="D28" s="18" t="s">
        <v>36</v>
      </c>
      <c r="E28" s="22">
        <v>2271.7215499999998</v>
      </c>
      <c r="F28" s="21">
        <f t="shared" si="3"/>
        <v>2271.72155</v>
      </c>
      <c r="G28" s="13">
        <f>SUM(F25:F28)</f>
        <v>8541.45276</v>
      </c>
      <c r="H28" s="14">
        <f>G28/F76</f>
        <v>0.06116939299</v>
      </c>
    </row>
    <row r="29" ht="15.75" customHeight="1">
      <c r="A29" s="6"/>
      <c r="B29" s="18"/>
      <c r="C29" s="18"/>
      <c r="D29" s="18"/>
      <c r="E29" s="18"/>
      <c r="F29" s="19"/>
    </row>
    <row r="30" ht="15.75" customHeight="1">
      <c r="A30" s="23" t="s">
        <v>37</v>
      </c>
      <c r="B30" s="2"/>
      <c r="C30" s="2"/>
      <c r="D30" s="2"/>
      <c r="E30" s="2"/>
      <c r="F30" s="24"/>
    </row>
    <row r="31" ht="15.75" customHeight="1">
      <c r="A31" s="6">
        <v>1.0</v>
      </c>
      <c r="C31" s="7" t="s">
        <v>33</v>
      </c>
      <c r="D31" s="18" t="s">
        <v>34</v>
      </c>
      <c r="F31" s="19"/>
    </row>
    <row r="32" ht="15.75" customHeight="1">
      <c r="A32" s="6">
        <v>1.0</v>
      </c>
      <c r="C32" s="7" t="s">
        <v>35</v>
      </c>
      <c r="D32" s="18"/>
      <c r="F32" s="19"/>
    </row>
    <row r="33" ht="15.75" customHeight="1">
      <c r="A33" s="6">
        <v>1.0</v>
      </c>
      <c r="B33" s="7">
        <v>100221.0</v>
      </c>
      <c r="C33" s="7" t="s">
        <v>29</v>
      </c>
      <c r="D33" s="18" t="s">
        <v>30</v>
      </c>
      <c r="E33" s="22">
        <v>2101.25282</v>
      </c>
      <c r="F33" s="21">
        <f t="shared" ref="F33:F36" si="4">A33*E33</f>
        <v>2101.25282</v>
      </c>
    </row>
    <row r="34" ht="15.75" customHeight="1">
      <c r="A34" s="6">
        <v>1.0</v>
      </c>
      <c r="B34" s="7">
        <v>100225.0</v>
      </c>
      <c r="C34" s="7" t="s">
        <v>9</v>
      </c>
      <c r="D34" s="18"/>
      <c r="E34" s="22">
        <v>1987.61739</v>
      </c>
      <c r="F34" s="21">
        <f t="shared" si="4"/>
        <v>1987.61739</v>
      </c>
    </row>
    <row r="35" ht="15.75" customHeight="1">
      <c r="A35" s="6">
        <v>1.0</v>
      </c>
      <c r="B35" s="7">
        <v>100395.0</v>
      </c>
      <c r="C35" s="7" t="s">
        <v>14</v>
      </c>
      <c r="D35" s="18"/>
      <c r="E35" s="25">
        <v>2180.861</v>
      </c>
      <c r="F35" s="21">
        <f t="shared" si="4"/>
        <v>2180.861</v>
      </c>
    </row>
    <row r="36" ht="15.75" customHeight="1">
      <c r="A36" s="6">
        <v>1.0</v>
      </c>
      <c r="B36" s="7">
        <v>100422.0</v>
      </c>
      <c r="C36" s="7" t="s">
        <v>31</v>
      </c>
      <c r="D36" s="18" t="s">
        <v>36</v>
      </c>
      <c r="E36" s="22">
        <v>2271.7215499999998</v>
      </c>
      <c r="F36" s="21">
        <f t="shared" si="4"/>
        <v>2271.72155</v>
      </c>
      <c r="G36" s="13">
        <f>SUM(F33:F36)</f>
        <v>8541.45276</v>
      </c>
      <c r="H36" s="26">
        <v>0.06</v>
      </c>
    </row>
    <row r="37" ht="15.75" customHeight="1">
      <c r="A37" s="6"/>
      <c r="B37" s="18"/>
      <c r="C37" s="18"/>
      <c r="D37" s="18"/>
      <c r="E37" s="18"/>
      <c r="F37" s="19"/>
    </row>
    <row r="38" ht="15.75" customHeight="1">
      <c r="A38" s="23" t="s">
        <v>38</v>
      </c>
      <c r="B38" s="2"/>
      <c r="C38" s="2"/>
      <c r="D38" s="2"/>
      <c r="E38" s="2"/>
      <c r="F38" s="24"/>
    </row>
    <row r="39" ht="15.75" customHeight="1">
      <c r="A39" s="6">
        <v>1.0</v>
      </c>
      <c r="C39" s="7" t="s">
        <v>33</v>
      </c>
      <c r="D39" s="18"/>
      <c r="F39" s="19"/>
    </row>
    <row r="40" ht="15.75" customHeight="1">
      <c r="A40" s="6">
        <v>1.0</v>
      </c>
      <c r="B40" s="7">
        <v>100221.0</v>
      </c>
      <c r="C40" s="7" t="s">
        <v>29</v>
      </c>
      <c r="D40" s="18" t="s">
        <v>30</v>
      </c>
      <c r="E40" s="22">
        <v>2101.25282</v>
      </c>
      <c r="F40" s="21">
        <f t="shared" ref="F40:F41" si="5">A40*E40</f>
        <v>2101.25282</v>
      </c>
    </row>
    <row r="41" ht="15.75" customHeight="1">
      <c r="A41" s="6">
        <v>1.0</v>
      </c>
      <c r="B41" s="7">
        <v>100422.0</v>
      </c>
      <c r="C41" s="7" t="s">
        <v>31</v>
      </c>
      <c r="D41" s="18"/>
      <c r="E41" s="22">
        <v>2271.7215499999998</v>
      </c>
      <c r="F41" s="21">
        <f t="shared" si="5"/>
        <v>2271.72155</v>
      </c>
      <c r="G41" s="13">
        <f>SUM(F40:F41)</f>
        <v>4372.97437</v>
      </c>
      <c r="H41" s="14">
        <f>G41/F76</f>
        <v>0.03131694283</v>
      </c>
    </row>
    <row r="42" ht="15.75" customHeight="1">
      <c r="A42" s="6"/>
      <c r="B42" s="18"/>
      <c r="C42" s="18"/>
      <c r="D42" s="18"/>
      <c r="E42" s="18"/>
      <c r="F42" s="19"/>
    </row>
    <row r="43" ht="15.75" customHeight="1">
      <c r="A43" s="23" t="s">
        <v>39</v>
      </c>
      <c r="B43" s="2"/>
      <c r="C43" s="2"/>
      <c r="D43" s="2"/>
      <c r="E43" s="2"/>
      <c r="F43" s="24"/>
    </row>
    <row r="44" ht="15.75" customHeight="1">
      <c r="A44" s="6">
        <v>1.0</v>
      </c>
      <c r="B44" s="7">
        <v>100221.0</v>
      </c>
      <c r="C44" s="7" t="s">
        <v>29</v>
      </c>
      <c r="D44" s="18" t="s">
        <v>30</v>
      </c>
      <c r="E44" s="22">
        <v>2101.25282</v>
      </c>
      <c r="F44" s="21">
        <f t="shared" ref="F44:F48" si="6">A44*E44</f>
        <v>2101.25282</v>
      </c>
    </row>
    <row r="45" ht="15.75" customHeight="1">
      <c r="A45" s="6">
        <v>1.0</v>
      </c>
      <c r="B45" s="7">
        <v>100225.0</v>
      </c>
      <c r="C45" s="7" t="s">
        <v>9</v>
      </c>
      <c r="D45" s="18"/>
      <c r="E45" s="22">
        <v>1987.61739</v>
      </c>
      <c r="F45" s="21">
        <f t="shared" si="6"/>
        <v>1987.61739</v>
      </c>
    </row>
    <row r="46" ht="15.75" customHeight="1">
      <c r="A46" s="6">
        <v>1.0</v>
      </c>
      <c r="B46" s="7">
        <v>100239.0</v>
      </c>
      <c r="C46" s="7" t="s">
        <v>10</v>
      </c>
      <c r="D46" s="18"/>
      <c r="E46" s="13">
        <v>1748.94</v>
      </c>
      <c r="F46" s="21">
        <f t="shared" si="6"/>
        <v>1748.94</v>
      </c>
    </row>
    <row r="47" ht="15.75" customHeight="1">
      <c r="A47" s="6">
        <v>4.0</v>
      </c>
      <c r="B47" s="7">
        <v>100327.0</v>
      </c>
      <c r="C47" s="7" t="s">
        <v>12</v>
      </c>
      <c r="D47" s="18"/>
      <c r="E47" s="13">
        <v>1028.97</v>
      </c>
      <c r="F47" s="21">
        <f t="shared" si="6"/>
        <v>4115.88</v>
      </c>
    </row>
    <row r="48" ht="15.75" customHeight="1">
      <c r="A48" s="6">
        <v>1.0</v>
      </c>
      <c r="B48" s="7">
        <v>100422.0</v>
      </c>
      <c r="C48" s="7" t="s">
        <v>31</v>
      </c>
      <c r="D48" s="18" t="s">
        <v>36</v>
      </c>
      <c r="E48" s="22">
        <v>2271.7215499999998</v>
      </c>
      <c r="F48" s="21">
        <f t="shared" si="6"/>
        <v>2271.72155</v>
      </c>
      <c r="G48" s="27">
        <f>SUM(F44:F48)</f>
        <v>12225.41176</v>
      </c>
      <c r="H48" s="14">
        <f>G48/F76</f>
        <v>0.08755197008</v>
      </c>
    </row>
    <row r="49" ht="15.75" customHeight="1">
      <c r="A49" s="6"/>
      <c r="B49" s="18"/>
      <c r="C49" s="18"/>
      <c r="D49" s="18"/>
      <c r="E49" s="18"/>
      <c r="F49" s="19"/>
    </row>
    <row r="50" ht="15.75" customHeight="1">
      <c r="A50" s="23" t="s">
        <v>40</v>
      </c>
      <c r="B50" s="2"/>
      <c r="C50" s="2"/>
      <c r="D50" s="2"/>
      <c r="E50" s="2"/>
      <c r="F50" s="24"/>
    </row>
    <row r="51" ht="15.75" customHeight="1">
      <c r="A51" s="6">
        <v>2.0</v>
      </c>
      <c r="C51" s="7" t="s">
        <v>33</v>
      </c>
      <c r="D51" s="18" t="s">
        <v>34</v>
      </c>
      <c r="F51" s="19"/>
    </row>
    <row r="52" ht="15.75" customHeight="1">
      <c r="A52" s="6">
        <v>1.0</v>
      </c>
      <c r="B52" s="7">
        <v>100221.0</v>
      </c>
      <c r="C52" s="7" t="s">
        <v>29</v>
      </c>
      <c r="D52" s="18"/>
      <c r="E52" s="22">
        <v>2101.25282</v>
      </c>
      <c r="F52" s="21">
        <f t="shared" ref="F52:F55" si="7">A52*E52</f>
        <v>2101.25282</v>
      </c>
    </row>
    <row r="53" ht="15.75" customHeight="1">
      <c r="A53" s="6">
        <v>1.0</v>
      </c>
      <c r="B53" s="7">
        <v>100225.0</v>
      </c>
      <c r="C53" s="7" t="s">
        <v>9</v>
      </c>
      <c r="D53" s="18"/>
      <c r="E53" s="22">
        <v>1987.61739</v>
      </c>
      <c r="F53" s="21">
        <f t="shared" si="7"/>
        <v>1987.61739</v>
      </c>
    </row>
    <row r="54" ht="15.75" customHeight="1">
      <c r="A54" s="6">
        <v>1.0</v>
      </c>
      <c r="B54" s="7">
        <v>100395.0</v>
      </c>
      <c r="C54" s="7" t="s">
        <v>14</v>
      </c>
      <c r="D54" s="18"/>
      <c r="E54" s="25">
        <v>2180.861</v>
      </c>
      <c r="F54" s="21">
        <f t="shared" si="7"/>
        <v>2180.861</v>
      </c>
    </row>
    <row r="55" ht="15.75" customHeight="1">
      <c r="A55" s="6">
        <v>1.0</v>
      </c>
      <c r="B55" s="7">
        <v>100422.0</v>
      </c>
      <c r="C55" s="7" t="s">
        <v>31</v>
      </c>
      <c r="D55" s="18" t="s">
        <v>36</v>
      </c>
      <c r="E55" s="22">
        <v>2271.7215499999998</v>
      </c>
      <c r="F55" s="21">
        <f t="shared" si="7"/>
        <v>2271.72155</v>
      </c>
      <c r="G55" s="13">
        <f>SUM(F52:F56)</f>
        <v>8541.45276</v>
      </c>
      <c r="H55" s="26">
        <v>0.06</v>
      </c>
    </row>
    <row r="56" ht="15.75" customHeight="1">
      <c r="A56" s="6"/>
      <c r="B56" s="18"/>
      <c r="C56" s="18"/>
      <c r="D56" s="18"/>
      <c r="E56" s="18"/>
      <c r="F56" s="19"/>
    </row>
    <row r="57" ht="15.75" customHeight="1">
      <c r="A57" s="23" t="s">
        <v>41</v>
      </c>
      <c r="B57" s="2"/>
      <c r="C57" s="2"/>
      <c r="D57" s="2"/>
      <c r="E57" s="2"/>
      <c r="F57" s="24"/>
    </row>
    <row r="58" ht="15.75" customHeight="1">
      <c r="A58" s="6">
        <v>1.0</v>
      </c>
      <c r="C58" s="7" t="s">
        <v>33</v>
      </c>
      <c r="D58" s="18" t="s">
        <v>34</v>
      </c>
      <c r="F58" s="19"/>
    </row>
    <row r="59" ht="15.75" customHeight="1">
      <c r="A59" s="6">
        <v>1.0</v>
      </c>
      <c r="C59" s="7" t="s">
        <v>35</v>
      </c>
      <c r="D59" s="18"/>
      <c r="F59" s="19"/>
    </row>
    <row r="60" ht="15.75" customHeight="1">
      <c r="A60" s="6">
        <v>1.0</v>
      </c>
      <c r="B60" s="7">
        <v>100221.0</v>
      </c>
      <c r="C60" s="7" t="s">
        <v>29</v>
      </c>
      <c r="D60" s="18" t="s">
        <v>30</v>
      </c>
      <c r="E60" s="22">
        <v>2101.25282</v>
      </c>
      <c r="F60" s="21">
        <f t="shared" ref="F60:F63" si="8">A60*E60</f>
        <v>2101.25282</v>
      </c>
    </row>
    <row r="61" ht="15.75" customHeight="1">
      <c r="A61" s="6">
        <v>1.0</v>
      </c>
      <c r="B61" s="7">
        <v>100225.0</v>
      </c>
      <c r="C61" s="7" t="s">
        <v>9</v>
      </c>
      <c r="D61" s="18"/>
      <c r="E61" s="22">
        <v>1987.61739</v>
      </c>
      <c r="F61" s="21">
        <f t="shared" si="8"/>
        <v>1987.61739</v>
      </c>
    </row>
    <row r="62" ht="15.75" customHeight="1">
      <c r="A62" s="6">
        <v>1.0</v>
      </c>
      <c r="B62" s="7">
        <v>100395.0</v>
      </c>
      <c r="C62" s="7" t="s">
        <v>14</v>
      </c>
      <c r="D62" s="18"/>
      <c r="E62" s="25">
        <v>2180.861</v>
      </c>
      <c r="F62" s="21">
        <f t="shared" si="8"/>
        <v>2180.861</v>
      </c>
    </row>
    <row r="63" ht="15.75" customHeight="1">
      <c r="A63" s="6">
        <v>1.0</v>
      </c>
      <c r="B63" s="7">
        <v>100422.0</v>
      </c>
      <c r="C63" s="7" t="s">
        <v>31</v>
      </c>
      <c r="D63" s="18" t="s">
        <v>36</v>
      </c>
      <c r="E63" s="22">
        <v>2271.7215499999998</v>
      </c>
      <c r="F63" s="21">
        <f t="shared" si="8"/>
        <v>2271.72155</v>
      </c>
      <c r="G63" s="13">
        <f>SUM(F60:F64)</f>
        <v>8541.45276</v>
      </c>
      <c r="H63" s="26">
        <v>0.06</v>
      </c>
    </row>
    <row r="64" ht="15.75" customHeight="1">
      <c r="A64" s="6"/>
      <c r="B64" s="18"/>
      <c r="C64" s="18"/>
      <c r="D64" s="18"/>
      <c r="E64" s="18"/>
      <c r="F64" s="19"/>
    </row>
    <row r="65" ht="15.75" customHeight="1">
      <c r="A65" s="23" t="s">
        <v>42</v>
      </c>
      <c r="B65" s="2"/>
      <c r="C65" s="2"/>
      <c r="D65" s="2"/>
      <c r="E65" s="2"/>
      <c r="F65" s="24"/>
    </row>
    <row r="66" ht="15.75" customHeight="1">
      <c r="A66" s="6">
        <v>1.0</v>
      </c>
      <c r="C66" s="7" t="s">
        <v>33</v>
      </c>
      <c r="D66" s="18" t="s">
        <v>34</v>
      </c>
      <c r="F66" s="19"/>
    </row>
    <row r="67" ht="15.75" customHeight="1">
      <c r="A67" s="6">
        <v>1.0</v>
      </c>
      <c r="C67" s="7" t="s">
        <v>35</v>
      </c>
      <c r="D67" s="18"/>
      <c r="F67" s="19"/>
    </row>
    <row r="68" ht="15.75" customHeight="1">
      <c r="A68" s="6">
        <v>1.0</v>
      </c>
      <c r="B68" s="7">
        <v>100221.0</v>
      </c>
      <c r="C68" s="7" t="s">
        <v>29</v>
      </c>
      <c r="D68" s="18" t="s">
        <v>30</v>
      </c>
      <c r="E68" s="22">
        <v>2101.25282</v>
      </c>
      <c r="F68" s="21">
        <f t="shared" ref="F68:F71" si="9">A68*E68</f>
        <v>2101.25282</v>
      </c>
    </row>
    <row r="69" ht="15.75" customHeight="1">
      <c r="A69" s="6">
        <v>2.0</v>
      </c>
      <c r="B69" s="7">
        <v>100225.0</v>
      </c>
      <c r="C69" s="7" t="s">
        <v>9</v>
      </c>
      <c r="D69" s="18"/>
      <c r="E69" s="22">
        <v>1987.61739</v>
      </c>
      <c r="F69" s="21">
        <f t="shared" si="9"/>
        <v>3975.23478</v>
      </c>
    </row>
    <row r="70" ht="15.75" customHeight="1">
      <c r="A70" s="6">
        <v>1.0</v>
      </c>
      <c r="B70" s="7">
        <v>100422.0</v>
      </c>
      <c r="C70" s="7" t="s">
        <v>31</v>
      </c>
      <c r="D70" s="18" t="s">
        <v>36</v>
      </c>
      <c r="E70" s="22">
        <v>2271.7215499999998</v>
      </c>
      <c r="F70" s="21">
        <f t="shared" si="9"/>
        <v>2271.72155</v>
      </c>
    </row>
    <row r="71" ht="15.75" customHeight="1">
      <c r="A71" s="6">
        <v>1.0</v>
      </c>
      <c r="B71" s="7">
        <v>100395.0</v>
      </c>
      <c r="C71" s="7" t="s">
        <v>14</v>
      </c>
      <c r="D71" s="18"/>
      <c r="E71" s="25">
        <v>2180.861</v>
      </c>
      <c r="F71" s="21">
        <f t="shared" si="9"/>
        <v>2180.861</v>
      </c>
      <c r="G71" s="13">
        <f>SUM(F68:F71)</f>
        <v>10529.07015</v>
      </c>
      <c r="H71" s="14">
        <f>G71/F76</f>
        <v>0.07540366352</v>
      </c>
    </row>
    <row r="72" ht="15.75" customHeight="1">
      <c r="A72" s="10"/>
      <c r="B72" s="11"/>
      <c r="C72" s="11"/>
      <c r="D72" s="11"/>
      <c r="E72" s="11"/>
      <c r="F72" s="12"/>
    </row>
    <row r="73" ht="15.75" customHeight="1"/>
    <row r="74" ht="15.75" customHeight="1">
      <c r="C74" s="7" t="s">
        <v>19</v>
      </c>
      <c r="F74" s="28">
        <v>115401.69883000001</v>
      </c>
    </row>
    <row r="75" ht="15.75" customHeight="1">
      <c r="C75" s="7" t="s">
        <v>20</v>
      </c>
      <c r="E75" s="14">
        <v>0.21</v>
      </c>
      <c r="F75" s="13">
        <f>E75*F74</f>
        <v>24234.35675</v>
      </c>
    </row>
    <row r="76" ht="24.75" customHeight="1">
      <c r="A76" s="15"/>
      <c r="B76" s="15"/>
      <c r="C76" s="15" t="s">
        <v>21</v>
      </c>
      <c r="D76" s="15"/>
      <c r="E76" s="15"/>
      <c r="F76" s="16">
        <f>SUM(F74:F75)</f>
        <v>139636.0556</v>
      </c>
      <c r="G76" s="15"/>
      <c r="H76" s="15"/>
    </row>
    <row r="77" ht="15.75" customHeight="1">
      <c r="A77" s="17" t="s">
        <v>22</v>
      </c>
    </row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50:F50"/>
    <mergeCell ref="A57:F57"/>
    <mergeCell ref="A65:F65"/>
    <mergeCell ref="A1:H1"/>
    <mergeCell ref="A12:F12"/>
    <mergeCell ref="A15:F15"/>
    <mergeCell ref="A22:F22"/>
    <mergeCell ref="A30:F30"/>
    <mergeCell ref="A38:F38"/>
    <mergeCell ref="A43:F43"/>
  </mergeCells>
  <printOptions/>
  <pageMargins bottom="0.75" footer="0.0" header="0.0" left="0.7" right="0.7" top="0.75"/>
  <pageSetup fitToHeight="0"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10.0"/>
    <col customWidth="1" min="3" max="3" width="42.0"/>
    <col customWidth="1" min="4" max="6" width="17.0"/>
    <col customWidth="1" min="7" max="7" width="8.0"/>
    <col customWidth="1" min="8" max="26" width="8.71"/>
  </cols>
  <sheetData>
    <row r="1" ht="39.75" customHeight="1">
      <c r="A1" s="1" t="s">
        <v>43</v>
      </c>
      <c r="B1" s="2"/>
      <c r="C1" s="2"/>
      <c r="D1" s="2"/>
      <c r="E1" s="2"/>
      <c r="F1" s="2"/>
      <c r="G1" s="2"/>
    </row>
    <row r="3" ht="31.5" customHeight="1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15" t="s">
        <v>44</v>
      </c>
      <c r="G3" s="15" t="s">
        <v>26</v>
      </c>
    </row>
    <row r="4">
      <c r="A4" s="6"/>
      <c r="B4" s="18"/>
      <c r="C4" s="18"/>
      <c r="D4" s="18"/>
      <c r="E4" s="19"/>
    </row>
    <row r="5">
      <c r="A5" s="23" t="s">
        <v>45</v>
      </c>
      <c r="B5" s="2"/>
      <c r="C5" s="2"/>
      <c r="D5" s="2"/>
      <c r="E5" s="24"/>
    </row>
    <row r="6">
      <c r="A6" s="6">
        <v>1.0</v>
      </c>
      <c r="B6" s="7">
        <v>100029.0</v>
      </c>
      <c r="C6" s="7" t="s">
        <v>6</v>
      </c>
      <c r="D6" s="20">
        <v>10612.0343</v>
      </c>
      <c r="E6" s="21">
        <f t="shared" ref="E6:E11" si="1">A6*D6</f>
        <v>10612.0343</v>
      </c>
    </row>
    <row r="7">
      <c r="A7" s="6">
        <v>1.0</v>
      </c>
      <c r="B7" s="7">
        <v>100218.0</v>
      </c>
      <c r="C7" s="7" t="s">
        <v>7</v>
      </c>
      <c r="D7" s="20">
        <v>2385.36737</v>
      </c>
      <c r="E7" s="21">
        <f t="shared" si="1"/>
        <v>2385.36737</v>
      </c>
    </row>
    <row r="8">
      <c r="A8" s="6">
        <v>1.0</v>
      </c>
      <c r="B8" s="7">
        <v>100335.0</v>
      </c>
      <c r="C8" s="7" t="s">
        <v>13</v>
      </c>
      <c r="D8" s="20">
        <v>14086.865899999999</v>
      </c>
      <c r="E8" s="21">
        <f t="shared" si="1"/>
        <v>14086.8659</v>
      </c>
    </row>
    <row r="9">
      <c r="A9" s="6">
        <v>1.0</v>
      </c>
      <c r="B9" s="7">
        <v>200001.0</v>
      </c>
      <c r="C9" s="7" t="s">
        <v>16</v>
      </c>
      <c r="D9" s="20">
        <v>1032.16338</v>
      </c>
      <c r="E9" s="21">
        <f t="shared" si="1"/>
        <v>1032.16338</v>
      </c>
    </row>
    <row r="10">
      <c r="A10" s="6">
        <v>1.0</v>
      </c>
      <c r="B10" s="7">
        <v>200002.0</v>
      </c>
      <c r="C10" s="7" t="s">
        <v>17</v>
      </c>
      <c r="D10" s="20">
        <v>1595.6961999999999</v>
      </c>
      <c r="E10" s="21">
        <f t="shared" si="1"/>
        <v>1595.6962</v>
      </c>
    </row>
    <row r="11">
      <c r="A11" s="6">
        <v>1.0</v>
      </c>
      <c r="B11" s="7">
        <v>200143.0</v>
      </c>
      <c r="C11" s="7" t="s">
        <v>18</v>
      </c>
      <c r="D11" s="20">
        <v>851.1799699999999</v>
      </c>
      <c r="E11" s="21">
        <f t="shared" si="1"/>
        <v>851.17997</v>
      </c>
      <c r="F11" s="13">
        <f>SUM(E6:E11)</f>
        <v>30563.30712</v>
      </c>
      <c r="G11" s="14">
        <f>F11/E40</f>
        <v>0.2188783333</v>
      </c>
    </row>
    <row r="12">
      <c r="A12" s="6"/>
      <c r="B12" s="18"/>
      <c r="C12" s="18"/>
      <c r="D12" s="18"/>
      <c r="E12" s="19"/>
    </row>
    <row r="13">
      <c r="A13" s="23" t="s">
        <v>46</v>
      </c>
      <c r="B13" s="2"/>
      <c r="C13" s="2"/>
      <c r="D13" s="2"/>
      <c r="E13" s="24"/>
    </row>
    <row r="14">
      <c r="A14" s="6">
        <v>8.0</v>
      </c>
      <c r="B14" s="7">
        <v>100221.0</v>
      </c>
      <c r="C14" s="7" t="s">
        <v>29</v>
      </c>
      <c r="D14" s="20">
        <v>2101.25282</v>
      </c>
      <c r="E14" s="21">
        <f>A14*D14</f>
        <v>16810.02256</v>
      </c>
    </row>
    <row r="15">
      <c r="A15" s="29">
        <v>1.0</v>
      </c>
      <c r="B15" s="30">
        <v>100461.0</v>
      </c>
      <c r="C15" s="30" t="s">
        <v>47</v>
      </c>
      <c r="D15" s="31">
        <f>2351.63*1.039</f>
        <v>2443.34357</v>
      </c>
      <c r="E15" s="21"/>
    </row>
    <row r="16">
      <c r="A16" s="29">
        <v>1.0</v>
      </c>
      <c r="B16" s="30">
        <v>100340.0</v>
      </c>
      <c r="C16" s="30" t="s">
        <v>48</v>
      </c>
      <c r="D16" s="31">
        <f>3176.62*1.039</f>
        <v>3300.50818</v>
      </c>
      <c r="E16" s="21"/>
    </row>
    <row r="17">
      <c r="A17" s="29">
        <v>1.0</v>
      </c>
      <c r="B17" s="30">
        <v>100341.0</v>
      </c>
      <c r="C17" s="30" t="s">
        <v>49</v>
      </c>
      <c r="D17" s="31">
        <f>4476.62*1.039</f>
        <v>4651.20818</v>
      </c>
      <c r="E17" s="21"/>
      <c r="F17" s="13">
        <f>E14</f>
        <v>16810.02256</v>
      </c>
      <c r="G17" s="14">
        <f>F17/E40</f>
        <v>0.1203845417</v>
      </c>
    </row>
    <row r="18">
      <c r="A18" s="6"/>
      <c r="B18" s="18"/>
      <c r="C18" s="18"/>
      <c r="D18" s="18"/>
      <c r="E18" s="19"/>
    </row>
    <row r="19">
      <c r="A19" s="23" t="s">
        <v>50</v>
      </c>
      <c r="B19" s="2"/>
      <c r="C19" s="2"/>
      <c r="D19" s="2"/>
      <c r="E19" s="24"/>
    </row>
    <row r="20">
      <c r="A20" s="6">
        <v>5.0</v>
      </c>
      <c r="B20" s="7">
        <v>100395.0</v>
      </c>
      <c r="C20" s="7" t="s">
        <v>14</v>
      </c>
      <c r="D20" s="20">
        <v>2180.861</v>
      </c>
      <c r="E20" s="21">
        <f>A20*D20</f>
        <v>10904.305</v>
      </c>
      <c r="F20" s="13">
        <f>E20</f>
        <v>10904.305</v>
      </c>
      <c r="G20" s="14">
        <f>F20/E40</f>
        <v>0.07809089819</v>
      </c>
    </row>
    <row r="21" ht="15.75" customHeight="1">
      <c r="A21" s="6"/>
      <c r="B21" s="18"/>
      <c r="C21" s="18"/>
      <c r="D21" s="18"/>
      <c r="E21" s="19"/>
    </row>
    <row r="22" ht="15.75" customHeight="1">
      <c r="A22" s="23" t="s">
        <v>51</v>
      </c>
      <c r="B22" s="2"/>
      <c r="C22" s="2"/>
      <c r="D22" s="2"/>
      <c r="E22" s="24"/>
    </row>
    <row r="23" ht="15.75" customHeight="1">
      <c r="A23" s="6">
        <v>8.0</v>
      </c>
      <c r="B23" s="7">
        <v>100225.0</v>
      </c>
      <c r="C23" s="7" t="s">
        <v>9</v>
      </c>
      <c r="D23" s="20">
        <v>1987.61739</v>
      </c>
      <c r="E23" s="21">
        <f>A23*D23</f>
        <v>15900.93912</v>
      </c>
      <c r="F23" s="13">
        <f>E23</f>
        <v>15900.93912</v>
      </c>
      <c r="G23" s="14">
        <f>F23/E40</f>
        <v>0.1138741642</v>
      </c>
    </row>
    <row r="24" ht="15.75" customHeight="1">
      <c r="A24" s="6"/>
      <c r="B24" s="18"/>
      <c r="C24" s="18"/>
      <c r="D24" s="18"/>
      <c r="E24" s="19"/>
    </row>
    <row r="25" ht="15.75" customHeight="1">
      <c r="A25" s="23" t="s">
        <v>52</v>
      </c>
      <c r="B25" s="2"/>
      <c r="C25" s="2"/>
      <c r="D25" s="2"/>
      <c r="E25" s="24"/>
    </row>
    <row r="26" ht="15.75" customHeight="1">
      <c r="A26" s="6">
        <v>8.0</v>
      </c>
      <c r="B26" s="7">
        <v>100422.0</v>
      </c>
      <c r="C26" s="7" t="s">
        <v>31</v>
      </c>
      <c r="D26" s="13">
        <f>'Seznam produktů'!D13</f>
        <v>2271.72155</v>
      </c>
      <c r="E26" s="21">
        <f>A26*D26</f>
        <v>18173.7724</v>
      </c>
      <c r="F26" s="13">
        <f>E26</f>
        <v>18173.7724</v>
      </c>
      <c r="G26" s="14">
        <f>F26/E40</f>
        <v>0.1301510009</v>
      </c>
    </row>
    <row r="27" ht="15.75" customHeight="1">
      <c r="A27" s="6"/>
      <c r="B27" s="18"/>
      <c r="C27" s="18"/>
      <c r="D27" s="18"/>
      <c r="E27" s="19"/>
    </row>
    <row r="28" ht="15.75" customHeight="1">
      <c r="A28" s="23" t="s">
        <v>53</v>
      </c>
      <c r="B28" s="2"/>
      <c r="C28" s="2"/>
      <c r="D28" s="2"/>
      <c r="E28" s="24"/>
    </row>
    <row r="29" ht="15.75" customHeight="1">
      <c r="A29" s="6">
        <v>7.0</v>
      </c>
      <c r="C29" s="7" t="s">
        <v>33</v>
      </c>
      <c r="E29" s="19"/>
    </row>
    <row r="30" ht="15.75" customHeight="1">
      <c r="A30" s="6">
        <v>4.0</v>
      </c>
      <c r="C30" s="7" t="s">
        <v>35</v>
      </c>
      <c r="E30" s="19"/>
    </row>
    <row r="31" ht="15.75" customHeight="1">
      <c r="A31" s="6">
        <v>2.0</v>
      </c>
      <c r="B31" s="7">
        <v>100239.0</v>
      </c>
      <c r="C31" s="7" t="s">
        <v>10</v>
      </c>
      <c r="D31" s="20">
        <v>1817.1486599999998</v>
      </c>
      <c r="E31" s="21">
        <f t="shared" ref="E31:E32" si="2">A31*D31</f>
        <v>3634.29732</v>
      </c>
    </row>
    <row r="32" ht="15.75" customHeight="1">
      <c r="A32" s="6">
        <v>7.0</v>
      </c>
      <c r="B32" s="7">
        <v>100327.0</v>
      </c>
      <c r="C32" s="7" t="s">
        <v>12</v>
      </c>
      <c r="D32" s="20">
        <v>1069.0998299999999</v>
      </c>
      <c r="E32" s="21">
        <f t="shared" si="2"/>
        <v>7483.69881</v>
      </c>
      <c r="F32" s="13">
        <f>SUM(E31:E32)</f>
        <v>11117.99613</v>
      </c>
      <c r="G32" s="14">
        <f>F32/E40</f>
        <v>0.07962124169</v>
      </c>
    </row>
    <row r="33" ht="15.75" customHeight="1">
      <c r="A33" s="6"/>
      <c r="B33" s="18"/>
      <c r="C33" s="18"/>
      <c r="D33" s="18"/>
      <c r="E33" s="19"/>
    </row>
    <row r="34" ht="15.75" customHeight="1">
      <c r="A34" s="23" t="s">
        <v>54</v>
      </c>
      <c r="B34" s="2"/>
      <c r="C34" s="2"/>
      <c r="D34" s="2"/>
      <c r="E34" s="24"/>
    </row>
    <row r="35" ht="15.75" customHeight="1">
      <c r="A35" s="6">
        <v>1.0</v>
      </c>
      <c r="B35" s="7">
        <v>100246.0</v>
      </c>
      <c r="C35" s="7" t="s">
        <v>11</v>
      </c>
      <c r="D35" s="20">
        <v>11931.3565</v>
      </c>
      <c r="E35" s="21">
        <f>A35*D35</f>
        <v>11931.3565</v>
      </c>
      <c r="F35" s="13">
        <f>E35</f>
        <v>11931.3565</v>
      </c>
      <c r="G35" s="14">
        <f>F35/E40</f>
        <v>0.08544610094</v>
      </c>
    </row>
    <row r="36" ht="15.75" customHeight="1">
      <c r="A36" s="10"/>
      <c r="B36" s="11"/>
      <c r="C36" s="11"/>
      <c r="D36" s="11"/>
      <c r="E36" s="12"/>
    </row>
    <row r="37" ht="15.75" customHeight="1"/>
    <row r="38" ht="15.75" customHeight="1">
      <c r="C38" s="7" t="s">
        <v>19</v>
      </c>
      <c r="E38" s="13">
        <f>SUM(E2:E35)</f>
        <v>115401.6988</v>
      </c>
    </row>
    <row r="39" ht="15.75" customHeight="1">
      <c r="C39" s="7" t="s">
        <v>20</v>
      </c>
      <c r="D39" s="14">
        <v>0.21</v>
      </c>
      <c r="E39" s="13">
        <f>D39*E38</f>
        <v>24234.35675</v>
      </c>
    </row>
    <row r="40" ht="24.75" customHeight="1">
      <c r="A40" s="15"/>
      <c r="B40" s="15"/>
      <c r="C40" s="15" t="s">
        <v>21</v>
      </c>
      <c r="D40" s="15"/>
      <c r="E40" s="16">
        <f>SUM(E38:E39)</f>
        <v>139636.0556</v>
      </c>
      <c r="F40" s="15"/>
      <c r="G40" s="15"/>
    </row>
    <row r="41" ht="15.75" customHeight="1">
      <c r="A41" s="17" t="s">
        <v>22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G1"/>
    <mergeCell ref="A5:E5"/>
    <mergeCell ref="A13:E13"/>
    <mergeCell ref="A19:E19"/>
    <mergeCell ref="A22:E22"/>
    <mergeCell ref="A25:E25"/>
    <mergeCell ref="A28:E28"/>
    <mergeCell ref="A34:E34"/>
  </mergeCells>
  <printOptions/>
  <pageMargins bottom="0.75" footer="0.0" header="0.0" left="0.7" right="0.7" top="0.75"/>
  <pageSetup fitToHeight="0"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30.0"/>
    <col customWidth="1" min="3" max="5" width="14.0"/>
    <col customWidth="1" min="6" max="26" width="8.71"/>
  </cols>
  <sheetData>
    <row r="1">
      <c r="A1" s="32" t="s">
        <v>55</v>
      </c>
    </row>
    <row r="3">
      <c r="B3" s="4" t="s">
        <v>56</v>
      </c>
      <c r="C3" s="4" t="s">
        <v>57</v>
      </c>
      <c r="D3" s="4" t="s">
        <v>58</v>
      </c>
      <c r="E3" s="4" t="s">
        <v>59</v>
      </c>
    </row>
    <row r="4">
      <c r="B4" s="18" t="s">
        <v>60</v>
      </c>
      <c r="C4" s="7">
        <v>150.0</v>
      </c>
      <c r="D4" s="7">
        <v>32.0</v>
      </c>
      <c r="E4" s="7">
        <f t="shared" ref="E4:E12" si="1">C4-D4</f>
        <v>118</v>
      </c>
    </row>
    <row r="5">
      <c r="B5" s="18" t="s">
        <v>61</v>
      </c>
      <c r="C5" s="7">
        <v>0.0</v>
      </c>
      <c r="D5" s="7">
        <v>0.0</v>
      </c>
      <c r="E5" s="7">
        <f t="shared" si="1"/>
        <v>0</v>
      </c>
    </row>
    <row r="6">
      <c r="B6" s="18" t="s">
        <v>62</v>
      </c>
      <c r="C6" s="7">
        <v>0.0</v>
      </c>
      <c r="D6" s="7">
        <v>0.0</v>
      </c>
      <c r="E6" s="7">
        <f t="shared" si="1"/>
        <v>0</v>
      </c>
    </row>
    <row r="7">
      <c r="B7" s="18" t="s">
        <v>63</v>
      </c>
      <c r="C7" s="7">
        <v>4.0</v>
      </c>
      <c r="D7" s="7">
        <v>0.0</v>
      </c>
      <c r="E7" s="7">
        <f t="shared" si="1"/>
        <v>4</v>
      </c>
    </row>
    <row r="8">
      <c r="B8" s="18" t="s">
        <v>64</v>
      </c>
      <c r="C8" s="7">
        <v>4.0</v>
      </c>
      <c r="D8" s="7">
        <v>4.0</v>
      </c>
      <c r="E8" s="7">
        <f t="shared" si="1"/>
        <v>0</v>
      </c>
    </row>
    <row r="9">
      <c r="B9" s="18" t="s">
        <v>65</v>
      </c>
      <c r="C9" s="7">
        <v>16.0</v>
      </c>
      <c r="D9" s="7">
        <v>0.0</v>
      </c>
      <c r="E9" s="7">
        <f t="shared" si="1"/>
        <v>16</v>
      </c>
    </row>
    <row r="10">
      <c r="B10" s="18" t="s">
        <v>66</v>
      </c>
      <c r="C10" s="7">
        <v>0.0</v>
      </c>
      <c r="D10" s="7">
        <v>0.0</v>
      </c>
      <c r="E10" s="7">
        <f t="shared" si="1"/>
        <v>0</v>
      </c>
    </row>
    <row r="11">
      <c r="B11" s="18" t="s">
        <v>67</v>
      </c>
      <c r="C11" s="7">
        <v>8.0</v>
      </c>
      <c r="D11" s="7">
        <v>7.0</v>
      </c>
      <c r="E11" s="7">
        <f t="shared" si="1"/>
        <v>1</v>
      </c>
    </row>
    <row r="12">
      <c r="B12" s="18" t="s">
        <v>68</v>
      </c>
      <c r="C12" s="7">
        <v>0.0</v>
      </c>
      <c r="D12" s="7">
        <v>0.0</v>
      </c>
      <c r="E12" s="7">
        <f t="shared" si="1"/>
        <v>0</v>
      </c>
    </row>
    <row r="16">
      <c r="A16" s="32" t="s">
        <v>69</v>
      </c>
    </row>
    <row r="18">
      <c r="B18" s="4" t="s">
        <v>70</v>
      </c>
      <c r="C18" s="4" t="s">
        <v>1</v>
      </c>
      <c r="D18" s="4" t="s">
        <v>71</v>
      </c>
      <c r="E18" s="4" t="s">
        <v>72</v>
      </c>
    </row>
    <row r="19">
      <c r="B19" s="18" t="s">
        <v>73</v>
      </c>
      <c r="C19" s="7">
        <v>1.0</v>
      </c>
      <c r="D19" s="7">
        <v>155.0</v>
      </c>
      <c r="E19" s="7">
        <f t="shared" ref="E19:E25" si="2">C19*D19</f>
        <v>155</v>
      </c>
    </row>
    <row r="20">
      <c r="B20" s="18" t="s">
        <v>74</v>
      </c>
      <c r="C20" s="7">
        <v>1.0</v>
      </c>
      <c r="D20" s="7">
        <v>34.0</v>
      </c>
      <c r="E20" s="7">
        <f t="shared" si="2"/>
        <v>34</v>
      </c>
    </row>
    <row r="21" ht="15.75" customHeight="1">
      <c r="B21" s="18" t="s">
        <v>75</v>
      </c>
      <c r="C21" s="7">
        <v>2.0</v>
      </c>
      <c r="D21" s="7">
        <v>34.0</v>
      </c>
      <c r="E21" s="7">
        <f t="shared" si="2"/>
        <v>68</v>
      </c>
    </row>
    <row r="22" ht="15.75" customHeight="1">
      <c r="B22" s="18" t="s">
        <v>76</v>
      </c>
      <c r="C22" s="7">
        <v>1.0</v>
      </c>
      <c r="D22" s="7">
        <v>155.0</v>
      </c>
      <c r="E22" s="7">
        <f t="shared" si="2"/>
        <v>155</v>
      </c>
    </row>
    <row r="23" ht="15.75" customHeight="1">
      <c r="B23" s="18" t="s">
        <v>77</v>
      </c>
      <c r="C23" s="7">
        <v>1.0</v>
      </c>
      <c r="D23" s="7">
        <v>53.0</v>
      </c>
      <c r="E23" s="7">
        <f t="shared" si="2"/>
        <v>53</v>
      </c>
    </row>
    <row r="24" ht="15.75" customHeight="1">
      <c r="B24" s="18" t="s">
        <v>78</v>
      </c>
      <c r="C24" s="7">
        <v>1.0</v>
      </c>
      <c r="D24" s="7">
        <v>90.0</v>
      </c>
      <c r="E24" s="7">
        <f t="shared" si="2"/>
        <v>90</v>
      </c>
    </row>
    <row r="25" ht="15.75" customHeight="1">
      <c r="B25" s="18" t="s">
        <v>79</v>
      </c>
      <c r="C25" s="7">
        <v>1.0</v>
      </c>
      <c r="D25" s="7">
        <v>18.0</v>
      </c>
      <c r="E25" s="7">
        <f t="shared" si="2"/>
        <v>18</v>
      </c>
    </row>
    <row r="26" ht="15.75" customHeight="1"/>
    <row r="27" ht="15.75" customHeight="1">
      <c r="B27" s="7" t="s">
        <v>80</v>
      </c>
      <c r="E27" s="7">
        <f>SUM(E16:E26)</f>
        <v>573</v>
      </c>
    </row>
    <row r="28" ht="15.75" customHeight="1">
      <c r="B28" s="7" t="s">
        <v>81</v>
      </c>
      <c r="E28" s="7">
        <f>ROUNDUP(E27/18,0)</f>
        <v>32</v>
      </c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1"/>
    <mergeCell ref="A16:F16"/>
  </mergeCells>
  <printOptions/>
  <pageMargins bottom="0.75" footer="0.0" header="0.0" left="0.7" right="0.7" top="0.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2020-09-24T08:29:25Z</dcterms:created>
  <dc:creator>Loxone</dc:creator>
</cp:coreProperties>
</file>