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znam produktů" sheetId="1" r:id="rId4"/>
    <sheet state="visible" name="Kusovník podle kategorie" sheetId="2" r:id="rId5"/>
    <sheet state="visible" name="Seznam po místnostností" sheetId="3" r:id="rId6"/>
    <sheet state="visible" name="Přiřazení" sheetId="4" r:id="rId7"/>
  </sheets>
  <definedNames>
    <definedName hidden="1" localSheetId="0" name="_xlnm._FilterDatabase">'Seznam produktů'!$A$3:$E$32</definedName>
  </definedNames>
  <calcPr/>
  <extLst>
    <ext uri="GoogleSheetsCustomDataVersion1">
      <go:sheetsCustomData xmlns:go="http://customooxmlschemas.google.com/" r:id="rId8" roundtripDataSignature="AMtx7mhQ7QmBVPJ01N8udQsNAWnn37caYg=="/>
    </ext>
  </extLst>
</workbook>
</file>

<file path=xl/sharedStrings.xml><?xml version="1.0" encoding="utf-8"?>
<sst xmlns="http://schemas.openxmlformats.org/spreadsheetml/2006/main" count="248" uniqueCount="107">
  <si>
    <t>Seznam produktů</t>
  </si>
  <si>
    <t>Ks</t>
  </si>
  <si>
    <t>Č. p.</t>
  </si>
  <si>
    <t>Popis</t>
  </si>
  <si>
    <t>Cena za kus (netto)</t>
  </si>
  <si>
    <t>Celkem</t>
  </si>
  <si>
    <t>Air Base Extension</t>
  </si>
  <si>
    <t>Audioserver</t>
  </si>
  <si>
    <t>Caller Service 10 let</t>
  </si>
  <si>
    <t>Detektor kouře Air</t>
  </si>
  <si>
    <t>Hlavice Tree</t>
  </si>
  <si>
    <t>Intercom antracitová</t>
  </si>
  <si>
    <t>IR Control Air</t>
  </si>
  <si>
    <t>LED Spot RGBW Tree bílá</t>
  </si>
  <si>
    <t>Loxone Speaker</t>
  </si>
  <si>
    <t>Loxone Speaker back box pro snížené stropy</t>
  </si>
  <si>
    <t>Meteostanice Tree</t>
  </si>
  <si>
    <t>Miniserver</t>
  </si>
  <si>
    <t>Montážní rámeček 2 moduly antracitová</t>
  </si>
  <si>
    <t>Nano 2 Relay Tree</t>
  </si>
  <si>
    <t>NFC Code Touch Tree antracitová</t>
  </si>
  <si>
    <t>Remote Air</t>
  </si>
  <si>
    <t>RGBW 24V Dimmer Tree</t>
  </si>
  <si>
    <t>RGBW LED pásky 5m</t>
  </si>
  <si>
    <t>Senzor přítomnosti Tree bílá</t>
  </si>
  <si>
    <t>Smart Socket Air Typ E</t>
  </si>
  <si>
    <t>Stereo Extension</t>
  </si>
  <si>
    <t>Stropní LED světlo RGBW Tree bílá</t>
  </si>
  <si>
    <t>Touch Nightlight Air</t>
  </si>
  <si>
    <t>Touch Pure Tree bílá</t>
  </si>
  <si>
    <t>Touch Tree bílý</t>
  </si>
  <si>
    <t>Tree Extension</t>
  </si>
  <si>
    <t>Závěsné světlo RGBW Tree bílé</t>
  </si>
  <si>
    <t>Zdroj 24 V, 0,4 A</t>
  </si>
  <si>
    <t>Zdroj 24 V, 10 A</t>
  </si>
  <si>
    <t>Celkem bez DPH</t>
  </si>
  <si>
    <t>+ DPH</t>
  </si>
  <si>
    <t>Celkem s DPH</t>
  </si>
  <si>
    <t>Změna cen vyhrazena (24-09-2020)</t>
  </si>
  <si>
    <t>Kusovník podle kategorie</t>
  </si>
  <si>
    <t>Celková kategorie</t>
  </si>
  <si>
    <t>%</t>
  </si>
  <si>
    <t>Automatizace</t>
  </si>
  <si>
    <t>Volný digitální výstup (5A)</t>
  </si>
  <si>
    <t>Ovládání</t>
  </si>
  <si>
    <t>Touch Tree Bílý</t>
  </si>
  <si>
    <t>Přirážka Touch Pure Tree Bílá</t>
  </si>
  <si>
    <t>Přirážka Touch Nightlight Air</t>
  </si>
  <si>
    <t>Přirážka Touch &amp; Grill Air</t>
  </si>
  <si>
    <t>Touch Pure Tree Bílá</t>
  </si>
  <si>
    <t>Stínění</t>
  </si>
  <si>
    <t>Topení &amp; chlazení</t>
  </si>
  <si>
    <t>Pohybový senzor / Detektor přítomnosti</t>
  </si>
  <si>
    <t>Senzor přítomnosti Tree Bílá</t>
  </si>
  <si>
    <t>Zabezpečení</t>
  </si>
  <si>
    <t>Přístup</t>
  </si>
  <si>
    <t>Intercom Antracitová</t>
  </si>
  <si>
    <t>Osvětlení</t>
  </si>
  <si>
    <t>Multimedia</t>
  </si>
  <si>
    <t>Audio Zóna (Mono)</t>
  </si>
  <si>
    <t>Cloud Services</t>
  </si>
  <si>
    <t>Příslušenství</t>
  </si>
  <si>
    <t>Seznam po místnostech</t>
  </si>
  <si>
    <t>Místo instalace</t>
  </si>
  <si>
    <t>Místnost celkem</t>
  </si>
  <si>
    <t>Centrální funkce</t>
  </si>
  <si>
    <t>Chodba</t>
  </si>
  <si>
    <t>Dveře</t>
  </si>
  <si>
    <t>Dětský pokoj</t>
  </si>
  <si>
    <t>Postel</t>
  </si>
  <si>
    <t>Strop</t>
  </si>
  <si>
    <t>Dětský pokoj 2</t>
  </si>
  <si>
    <t>Garáž</t>
  </si>
  <si>
    <t>Koupelna</t>
  </si>
  <si>
    <t>Kuchyně</t>
  </si>
  <si>
    <t>Stropní svítidlo</t>
  </si>
  <si>
    <t>Ložnice</t>
  </si>
  <si>
    <t>Obývací pokoj</t>
  </si>
  <si>
    <t>Okolí domu</t>
  </si>
  <si>
    <t>Obsazení vstupů/výstupů</t>
  </si>
  <si>
    <t>Typ</t>
  </si>
  <si>
    <t>Dostupný</t>
  </si>
  <si>
    <t>Potřebné</t>
  </si>
  <si>
    <t>Rezerva</t>
  </si>
  <si>
    <t>Tree zařízení</t>
  </si>
  <si>
    <t>Air zařízení</t>
  </si>
  <si>
    <t>Analogové výstupy</t>
  </si>
  <si>
    <t>Analogové vstupy</t>
  </si>
  <si>
    <t>Výstupy Dimmeru</t>
  </si>
  <si>
    <t>Digitální vstup</t>
  </si>
  <si>
    <t>Digitální výstupy 16A</t>
  </si>
  <si>
    <t>Digitální výstupy 5A</t>
  </si>
  <si>
    <t>Audio kanály</t>
  </si>
  <si>
    <t>Potřebné místo v rozvaděči</t>
  </si>
  <si>
    <t>Produkt</t>
  </si>
  <si>
    <t>Požadavky na místo [mm]</t>
  </si>
  <si>
    <t>Celkem [mm]</t>
  </si>
  <si>
    <t>Air Base Extension (2 TE)</t>
  </si>
  <si>
    <t>Tree Extension (2 TE)</t>
  </si>
  <si>
    <t>RGBW 24V Dimmer Tree (2 TE)</t>
  </si>
  <si>
    <t>Miniserver (9 TE)</t>
  </si>
  <si>
    <t>Audioserver (9 TE)</t>
  </si>
  <si>
    <t>Stereo Extension (2 TE)</t>
  </si>
  <si>
    <t>Zdroj 24 V, 10 A (5 TE)</t>
  </si>
  <si>
    <t>Zdroj 24 V, 0,4 A (2 TE)</t>
  </si>
  <si>
    <t>Celkové obsazené místo v mm</t>
  </si>
  <si>
    <t>Celkové obsazené místo v modulech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</si>
</sst>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Kč&quot;\ * #,##0.00_-;\-&quot;Kč&quot;\ * #,##0.00_-;_-&quot;Kč&quot;\ * &quot;-&quot;??_-;_-@"/>
  </numFmts>
  <fonts count="11">
    <font>
      <sz val="11.0"/>
      <color theme="1"/>
      <name val="Calibri"/>
    </font>
    <font>
      <b/>
      <sz val="24.0"/>
      <color theme="1"/>
      <name val="Calibri"/>
    </font>
    <font/>
    <font>
      <b/>
      <sz val="11.0"/>
      <color theme="1"/>
      <name val="Calibri"/>
    </font>
    <font>
      <color theme="1"/>
      <name val="Cambria"/>
    </font>
    <font>
      <sz val="8.0"/>
      <color theme="1"/>
      <name val="Calibri"/>
    </font>
    <font>
      <sz val="11.0"/>
      <color rgb="FFC8C8C8"/>
      <name val="Calibri"/>
    </font>
    <font>
      <color theme="1"/>
      <name val="Arial"/>
    </font>
    <font>
      <sz val="11.0"/>
      <name val="Calibri"/>
    </font>
    <font>
      <sz val="11.0"/>
      <name val="Cambria"/>
    </font>
    <font>
      <b/>
      <sz val="13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69C350"/>
        <bgColor rgb="FF69C350"/>
      </patternFill>
    </fill>
  </fills>
  <borders count="14">
    <border/>
    <border>
      <left/>
      <top/>
      <bottom/>
    </border>
    <border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  <bottom/>
    </border>
    <border>
      <left style="thin">
        <color rgb="FF000000"/>
      </left>
      <top/>
      <bottom/>
    </border>
    <border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2" fontId="3" numFmtId="0" xfId="0" applyAlignment="1" applyBorder="1" applyFont="1">
      <alignment horizontal="center" shrinkToFit="0" vertical="center" wrapText="1"/>
    </xf>
    <xf borderId="4" fillId="2" fontId="3" numFmtId="0" xfId="0" applyAlignment="1" applyBorder="1" applyFont="1">
      <alignment horizontal="center" shrinkToFit="0" vertical="center" wrapText="1"/>
    </xf>
    <xf borderId="5" fillId="2" fontId="3" numFmtId="0" xfId="0" applyAlignment="1" applyBorder="1" applyFont="1">
      <alignment horizontal="center" shrinkToFit="0" vertical="center" wrapText="1"/>
    </xf>
    <xf borderId="6" fillId="0" fontId="0" numFmtId="0" xfId="0" applyBorder="1" applyFont="1"/>
    <xf borderId="0" fillId="0" fontId="4" numFmtId="0" xfId="0" applyFont="1"/>
    <xf borderId="0" fillId="0" fontId="0" numFmtId="164" xfId="0" applyFont="1" applyNumberFormat="1"/>
    <xf borderId="7" fillId="0" fontId="0" numFmtId="164" xfId="0" applyBorder="1" applyFont="1" applyNumberFormat="1"/>
    <xf borderId="0" fillId="0" fontId="4" numFmtId="0" xfId="0" applyFont="1"/>
    <xf borderId="8" fillId="0" fontId="0" numFmtId="0" xfId="0" applyBorder="1" applyFont="1"/>
    <xf borderId="9" fillId="0" fontId="0" numFmtId="0" xfId="0" applyBorder="1" applyFont="1"/>
    <xf borderId="10" fillId="0" fontId="0" numFmtId="0" xfId="0" applyBorder="1" applyFont="1"/>
    <xf borderId="0" fillId="0" fontId="0" numFmtId="9" xfId="0" applyFont="1" applyNumberFormat="1"/>
    <xf borderId="11" fillId="2" fontId="3" numFmtId="0" xfId="0" applyAlignment="1" applyBorder="1" applyFont="1">
      <alignment horizontal="center" shrinkToFit="0" vertical="center" wrapText="1"/>
    </xf>
    <xf borderId="11" fillId="2" fontId="3" numFmtId="164" xfId="0" applyAlignment="1" applyBorder="1" applyFont="1" applyNumberFormat="1">
      <alignment vertical="center"/>
    </xf>
    <xf borderId="0" fillId="0" fontId="5" numFmtId="0" xfId="0" applyFont="1"/>
    <xf borderId="0" fillId="0" fontId="0" numFmtId="0" xfId="0" applyAlignment="1" applyFont="1">
      <alignment horizontal="center"/>
    </xf>
    <xf borderId="7" fillId="0" fontId="0" numFmtId="0" xfId="0" applyBorder="1" applyFont="1"/>
    <xf borderId="12" fillId="2" fontId="3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0" fillId="0" fontId="0" numFmtId="164" xfId="0" applyAlignment="1" applyFont="1" applyNumberFormat="1">
      <alignment readingOrder="0"/>
    </xf>
    <xf borderId="0" fillId="0" fontId="2" numFmtId="164" xfId="0" applyFont="1" applyNumberFormat="1"/>
    <xf borderId="6" fillId="0" fontId="6" numFmtId="0" xfId="0" applyAlignment="1" applyBorder="1" applyFont="1">
      <alignment horizontal="right"/>
    </xf>
    <xf borderId="0" fillId="0" fontId="6" numFmtId="0" xfId="0" applyFont="1"/>
    <xf borderId="0" fillId="0" fontId="6" numFmtId="164" xfId="0" applyFont="1" applyNumberFormat="1"/>
    <xf borderId="0" fillId="0" fontId="7" numFmtId="0" xfId="0" applyAlignment="1" applyFont="1">
      <alignment readingOrder="0"/>
    </xf>
    <xf borderId="0" fillId="0" fontId="8" numFmtId="0" xfId="0" applyAlignment="1" applyFont="1">
      <alignment horizontal="right" vertical="bottom"/>
    </xf>
    <xf borderId="0" fillId="0" fontId="9" numFmtId="0" xfId="0" applyAlignment="1" applyFont="1">
      <alignment horizontal="right" vertical="bottom"/>
    </xf>
    <xf borderId="0" fillId="0" fontId="9" numFmtId="0" xfId="0" applyAlignment="1" applyFont="1">
      <alignment vertical="bottom"/>
    </xf>
    <xf borderId="0" fillId="0" fontId="2" numFmtId="0" xfId="0" applyFont="1"/>
    <xf borderId="0" fillId="0" fontId="2" numFmtId="164" xfId="0" applyAlignment="1" applyFont="1" applyNumberFormat="1">
      <alignment readingOrder="0"/>
    </xf>
    <xf borderId="0" fillId="0" fontId="8" numFmtId="164" xfId="0" applyAlignment="1" applyFont="1" applyNumberFormat="1">
      <alignment horizontal="right" vertical="bottom"/>
    </xf>
    <xf borderId="0" fillId="0" fontId="10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mbria"/>
        <a:ea typeface="cambria"/>
        <a:cs typeface="cambria"/>
      </a:majorFont>
      <a:minorFont>
        <a:latin typeface="cambria"/>
        <a:ea typeface="cambria"/>
        <a:cs typeface="cambri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8.0"/>
    <col customWidth="1" min="2" max="2" width="10.0"/>
    <col customWidth="1" min="3" max="3" width="42.0"/>
    <col customWidth="1" min="4" max="6" width="17.0"/>
    <col customWidth="1" min="7" max="26" width="8.71"/>
  </cols>
  <sheetData>
    <row r="1" ht="39.75" customHeight="1">
      <c r="A1" s="1" t="s">
        <v>0</v>
      </c>
      <c r="B1" s="2"/>
      <c r="C1" s="2"/>
      <c r="D1" s="2"/>
      <c r="E1" s="2"/>
    </row>
    <row r="3" ht="31.5" customHeight="1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>
      <c r="A4" s="6">
        <v>1.0</v>
      </c>
      <c r="B4" s="7">
        <v>100114.0</v>
      </c>
      <c r="C4" s="7" t="s">
        <v>6</v>
      </c>
      <c r="D4" s="8">
        <v>2385.36737</v>
      </c>
      <c r="E4" s="9">
        <f t="shared" ref="E4:E32" si="1">A4*D4</f>
        <v>2385.36737</v>
      </c>
      <c r="H4" s="10">
        <v>2385.36737</v>
      </c>
    </row>
    <row r="5">
      <c r="A5" s="6">
        <v>1.0</v>
      </c>
      <c r="B5" s="7">
        <v>100428.0</v>
      </c>
      <c r="C5" s="7" t="s">
        <v>7</v>
      </c>
      <c r="D5" s="8">
        <v>11427.961</v>
      </c>
      <c r="E5" s="9">
        <f t="shared" si="1"/>
        <v>11427.961</v>
      </c>
      <c r="H5" s="10">
        <v>1703.5028399999999</v>
      </c>
    </row>
    <row r="6">
      <c r="A6" s="6">
        <v>1.0</v>
      </c>
      <c r="B6" s="7">
        <v>100202.0</v>
      </c>
      <c r="C6" s="7" t="s">
        <v>8</v>
      </c>
      <c r="D6" s="8">
        <v>8976.67947</v>
      </c>
      <c r="E6" s="9">
        <f t="shared" si="1"/>
        <v>8976.67947</v>
      </c>
      <c r="H6" s="10">
        <v>1248.92995</v>
      </c>
    </row>
    <row r="7">
      <c r="A7" s="6">
        <v>1.0</v>
      </c>
      <c r="B7" s="7">
        <v>100142.0</v>
      </c>
      <c r="C7" s="7" t="s">
        <v>9</v>
      </c>
      <c r="D7" s="8">
        <v>2599.0</v>
      </c>
      <c r="E7" s="9">
        <f t="shared" si="1"/>
        <v>2599</v>
      </c>
      <c r="H7" s="10">
        <v>2839.94026</v>
      </c>
    </row>
    <row r="8">
      <c r="A8" s="6">
        <v>8.0</v>
      </c>
      <c r="B8" s="7">
        <v>100225.0</v>
      </c>
      <c r="C8" s="7" t="s">
        <v>10</v>
      </c>
      <c r="D8" s="8">
        <v>1987.61739</v>
      </c>
      <c r="E8" s="9">
        <f t="shared" si="1"/>
        <v>15900.93912</v>
      </c>
      <c r="H8" s="10">
        <v>2599.0</v>
      </c>
    </row>
    <row r="9">
      <c r="A9" s="6">
        <v>1.0</v>
      </c>
      <c r="B9" s="7">
        <v>100485.0</v>
      </c>
      <c r="C9" s="7" t="s">
        <v>11</v>
      </c>
      <c r="D9" s="8">
        <v>12999.0</v>
      </c>
      <c r="E9" s="9">
        <f t="shared" si="1"/>
        <v>12999</v>
      </c>
      <c r="H9" s="10">
        <v>8976.67947</v>
      </c>
    </row>
    <row r="10">
      <c r="A10" s="6">
        <v>1.0</v>
      </c>
      <c r="B10" s="7">
        <v>100141.0</v>
      </c>
      <c r="C10" s="7" t="s">
        <v>12</v>
      </c>
      <c r="D10" s="8">
        <v>2839.94026</v>
      </c>
      <c r="E10" s="9">
        <f t="shared" si="1"/>
        <v>2839.94026</v>
      </c>
      <c r="H10" s="10">
        <v>2385.36737</v>
      </c>
    </row>
    <row r="11">
      <c r="A11" s="6">
        <v>22.0</v>
      </c>
      <c r="B11" s="7">
        <v>100330.0</v>
      </c>
      <c r="C11" s="7" t="s">
        <v>13</v>
      </c>
      <c r="D11" s="8">
        <v>1925.2358299999999</v>
      </c>
      <c r="E11" s="9">
        <f t="shared" si="1"/>
        <v>42355.18826</v>
      </c>
      <c r="H11" s="10">
        <v>11931.3565</v>
      </c>
    </row>
    <row r="12">
      <c r="A12" s="6">
        <v>6.0</v>
      </c>
      <c r="B12" s="7">
        <v>200097.0</v>
      </c>
      <c r="C12" s="7" t="s">
        <v>14</v>
      </c>
      <c r="D12" s="8">
        <v>2528.5623499999997</v>
      </c>
      <c r="E12" s="9">
        <f t="shared" si="1"/>
        <v>15171.3741</v>
      </c>
      <c r="H12" s="10">
        <v>14086.865899999999</v>
      </c>
    </row>
    <row r="13">
      <c r="A13" s="6">
        <v>6.0</v>
      </c>
      <c r="B13" s="7">
        <v>200202.0</v>
      </c>
      <c r="C13" s="7" t="s">
        <v>15</v>
      </c>
      <c r="D13" s="8">
        <v>1135.29452</v>
      </c>
      <c r="E13" s="9">
        <f t="shared" si="1"/>
        <v>6811.76712</v>
      </c>
      <c r="H13" s="10">
        <v>5401.7609999999995</v>
      </c>
    </row>
    <row r="14">
      <c r="A14" s="6">
        <v>1.0</v>
      </c>
      <c r="B14" s="7">
        <v>100246.0</v>
      </c>
      <c r="C14" s="7" t="s">
        <v>16</v>
      </c>
      <c r="D14" s="8">
        <v>11931.3565</v>
      </c>
      <c r="E14" s="9">
        <f t="shared" si="1"/>
        <v>11931.3565</v>
      </c>
      <c r="H14" s="10">
        <v>11427.961</v>
      </c>
    </row>
    <row r="15">
      <c r="A15" s="6">
        <v>1.0</v>
      </c>
      <c r="B15" s="7">
        <v>100335.0</v>
      </c>
      <c r="C15" s="7" t="s">
        <v>17</v>
      </c>
      <c r="D15" s="8">
        <v>14086.865899999999</v>
      </c>
      <c r="E15" s="9">
        <f t="shared" si="1"/>
        <v>14086.8659</v>
      </c>
      <c r="H15" s="10">
        <v>5713.460999999999</v>
      </c>
    </row>
    <row r="16">
      <c r="A16" s="6">
        <v>1.0</v>
      </c>
      <c r="B16" s="7">
        <v>100490.0</v>
      </c>
      <c r="C16" s="7" t="s">
        <v>18</v>
      </c>
      <c r="D16" s="8">
        <v>1325.0</v>
      </c>
      <c r="E16" s="9">
        <f t="shared" si="1"/>
        <v>1325</v>
      </c>
      <c r="H16" s="10">
        <v>4544.59639</v>
      </c>
    </row>
    <row r="17">
      <c r="A17" s="6">
        <v>6.0</v>
      </c>
      <c r="B17" s="7">
        <v>100395.0</v>
      </c>
      <c r="C17" s="7" t="s">
        <v>19</v>
      </c>
      <c r="D17" s="8">
        <v>2180.861</v>
      </c>
      <c r="E17" s="9">
        <f t="shared" si="1"/>
        <v>13085.166</v>
      </c>
      <c r="H17" s="10">
        <v>12999.0</v>
      </c>
    </row>
    <row r="18">
      <c r="A18" s="6">
        <v>1.0</v>
      </c>
      <c r="B18" s="7">
        <v>100480.0</v>
      </c>
      <c r="C18" s="7" t="s">
        <v>20</v>
      </c>
      <c r="D18" s="8">
        <v>6921.57</v>
      </c>
      <c r="E18" s="9">
        <f t="shared" si="1"/>
        <v>6921.57</v>
      </c>
      <c r="H18" s="10">
        <v>1325.0</v>
      </c>
    </row>
    <row r="19">
      <c r="A19" s="6">
        <v>1.0</v>
      </c>
      <c r="B19" s="7">
        <v>100140.0</v>
      </c>
      <c r="C19" s="7" t="s">
        <v>21</v>
      </c>
      <c r="D19" s="8">
        <v>1248.92995</v>
      </c>
      <c r="E19" s="9">
        <f t="shared" si="1"/>
        <v>1248.92995</v>
      </c>
      <c r="H19" s="10">
        <v>851.1799699999999</v>
      </c>
    </row>
    <row r="20">
      <c r="A20" s="6">
        <v>3.0</v>
      </c>
      <c r="B20" s="7">
        <v>100239.0</v>
      </c>
      <c r="C20" s="7" t="s">
        <v>22</v>
      </c>
      <c r="D20" s="8">
        <v>1817.1486599999998</v>
      </c>
      <c r="E20" s="9">
        <f t="shared" si="1"/>
        <v>5451.44598</v>
      </c>
      <c r="H20" s="10">
        <v>6955.03483</v>
      </c>
    </row>
    <row r="21" ht="15.75" customHeight="1">
      <c r="A21" s="6">
        <v>3.0</v>
      </c>
      <c r="B21" s="7">
        <v>200098.0</v>
      </c>
      <c r="C21" s="7" t="s">
        <v>23</v>
      </c>
      <c r="D21" s="8">
        <v>3408.15897</v>
      </c>
      <c r="E21" s="9">
        <f t="shared" si="1"/>
        <v>10224.47691</v>
      </c>
      <c r="H21" s="10">
        <v>1817.1486599999998</v>
      </c>
    </row>
    <row r="22" ht="15.75" customHeight="1">
      <c r="A22" s="6">
        <v>8.0</v>
      </c>
      <c r="B22" s="7">
        <v>100422.0</v>
      </c>
      <c r="C22" s="7" t="s">
        <v>24</v>
      </c>
      <c r="D22" s="8">
        <v>2271.7215499999998</v>
      </c>
      <c r="E22" s="9">
        <f t="shared" si="1"/>
        <v>18173.7724</v>
      </c>
      <c r="H22" s="10">
        <v>3755.86032</v>
      </c>
    </row>
    <row r="23" ht="15.75" customHeight="1">
      <c r="A23" s="6">
        <v>1.0</v>
      </c>
      <c r="B23" s="7">
        <v>100120.0</v>
      </c>
      <c r="C23" s="7" t="s">
        <v>25</v>
      </c>
      <c r="D23" s="8">
        <v>1703.5028399999999</v>
      </c>
      <c r="E23" s="9">
        <f t="shared" si="1"/>
        <v>1703.50284</v>
      </c>
      <c r="H23" s="10">
        <v>3408.15897</v>
      </c>
    </row>
    <row r="24" ht="15.75" customHeight="1">
      <c r="A24" s="6">
        <v>1.0</v>
      </c>
      <c r="B24" s="7">
        <v>100429.0</v>
      </c>
      <c r="C24" s="7" t="s">
        <v>26</v>
      </c>
      <c r="D24" s="8">
        <v>5713.460999999999</v>
      </c>
      <c r="E24" s="9">
        <f t="shared" si="1"/>
        <v>5713.461</v>
      </c>
      <c r="H24" s="10">
        <v>6955.03483</v>
      </c>
    </row>
    <row r="25" ht="15.75" customHeight="1">
      <c r="A25" s="6">
        <v>4.0</v>
      </c>
      <c r="B25" s="7">
        <v>100288.0</v>
      </c>
      <c r="C25" s="7" t="s">
        <v>27</v>
      </c>
      <c r="D25" s="8">
        <v>6955.03483</v>
      </c>
      <c r="E25" s="9">
        <f t="shared" si="1"/>
        <v>27820.13932</v>
      </c>
      <c r="H25" s="10">
        <v>2180.861</v>
      </c>
    </row>
    <row r="26" ht="15.75" customHeight="1">
      <c r="A26" s="6">
        <v>1.0</v>
      </c>
      <c r="B26" s="7">
        <v>100340.0</v>
      </c>
      <c r="C26" s="7" t="s">
        <v>28</v>
      </c>
      <c r="D26" s="8">
        <v>5401.7609999999995</v>
      </c>
      <c r="E26" s="9">
        <f t="shared" si="1"/>
        <v>5401.761</v>
      </c>
      <c r="H26" s="10">
        <v>2528.5623499999997</v>
      </c>
    </row>
    <row r="27" ht="15.75" customHeight="1">
      <c r="A27" s="6">
        <v>1.0</v>
      </c>
      <c r="B27" s="7">
        <v>100461.0</v>
      </c>
      <c r="C27" s="7" t="s">
        <v>29</v>
      </c>
      <c r="D27" s="8">
        <v>4544.59639</v>
      </c>
      <c r="E27" s="9">
        <f t="shared" si="1"/>
        <v>4544.59639</v>
      </c>
      <c r="H27" s="10">
        <v>1135.29452</v>
      </c>
    </row>
    <row r="28" ht="15.75" customHeight="1">
      <c r="A28" s="6">
        <v>9.0</v>
      </c>
      <c r="B28" s="7">
        <v>100221.0</v>
      </c>
      <c r="C28" s="7" t="s">
        <v>30</v>
      </c>
      <c r="D28" s="8">
        <v>2101.25282</v>
      </c>
      <c r="E28" s="9">
        <f t="shared" si="1"/>
        <v>18911.27538</v>
      </c>
      <c r="H28" s="10">
        <v>1987.61739</v>
      </c>
    </row>
    <row r="29" ht="15.75" customHeight="1">
      <c r="A29" s="6">
        <v>1.0</v>
      </c>
      <c r="B29" s="7">
        <v>100218.0</v>
      </c>
      <c r="C29" s="7" t="s">
        <v>31</v>
      </c>
      <c r="D29" s="8">
        <v>2385.36737</v>
      </c>
      <c r="E29" s="9">
        <f t="shared" si="1"/>
        <v>2385.36737</v>
      </c>
      <c r="H29" s="10">
        <v>2271.7215499999998</v>
      </c>
    </row>
    <row r="30" ht="15.75" customHeight="1">
      <c r="A30" s="6">
        <v>2.0</v>
      </c>
      <c r="B30" s="7">
        <v>100308.0</v>
      </c>
      <c r="C30" s="7" t="s">
        <v>32</v>
      </c>
      <c r="D30" s="8">
        <v>6955.03483</v>
      </c>
      <c r="E30" s="9">
        <f t="shared" si="1"/>
        <v>13910.06966</v>
      </c>
      <c r="H30" s="10">
        <v>2101.25282</v>
      </c>
    </row>
    <row r="31" ht="15.75" customHeight="1">
      <c r="A31" s="6">
        <v>1.0</v>
      </c>
      <c r="B31" s="7">
        <v>200143.0</v>
      </c>
      <c r="C31" s="7" t="s">
        <v>33</v>
      </c>
      <c r="D31" s="8">
        <v>851.1799699999999</v>
      </c>
      <c r="E31" s="9">
        <f t="shared" si="1"/>
        <v>851.17997</v>
      </c>
      <c r="H31" s="10">
        <v>1925.2358299999999</v>
      </c>
    </row>
    <row r="32" ht="15.75" customHeight="1">
      <c r="A32" s="6">
        <v>3.0</v>
      </c>
      <c r="B32" s="7">
        <v>200035.0</v>
      </c>
      <c r="C32" s="7" t="s">
        <v>34</v>
      </c>
      <c r="D32" s="8">
        <v>3755.86032</v>
      </c>
      <c r="E32" s="9">
        <f t="shared" si="1"/>
        <v>11267.58096</v>
      </c>
      <c r="H32" s="10">
        <v>6921.57</v>
      </c>
    </row>
    <row r="33" ht="15.75" customHeight="1">
      <c r="A33" s="11"/>
      <c r="B33" s="12"/>
      <c r="C33" s="12"/>
      <c r="D33" s="12"/>
      <c r="E33" s="13"/>
    </row>
    <row r="34" ht="15.75" customHeight="1"/>
    <row r="35" ht="15.75" customHeight="1">
      <c r="C35" s="7" t="s">
        <v>35</v>
      </c>
      <c r="E35" s="8">
        <f>SUM(E2:E32)</f>
        <v>296424.7342</v>
      </c>
    </row>
    <row r="36" ht="15.75" customHeight="1">
      <c r="C36" s="7" t="s">
        <v>36</v>
      </c>
      <c r="D36" s="14">
        <v>0.21</v>
      </c>
      <c r="E36" s="8">
        <f>D36*E35</f>
        <v>62249.19419</v>
      </c>
    </row>
    <row r="37" ht="24.75" customHeight="1">
      <c r="A37" s="15"/>
      <c r="B37" s="15"/>
      <c r="C37" s="15" t="s">
        <v>37</v>
      </c>
      <c r="D37" s="15"/>
      <c r="E37" s="16">
        <f>SUM(E35:E36)</f>
        <v>358673.9284</v>
      </c>
    </row>
    <row r="38" ht="15.75" customHeight="1">
      <c r="A38" s="17" t="s">
        <v>38</v>
      </c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autoFilter ref="$A$3:$E$32">
    <sortState ref="A3:E32">
      <sortCondition ref="C3:C32"/>
      <sortCondition ref="A3:A32"/>
    </sortState>
  </autoFilter>
  <mergeCells count="1">
    <mergeCell ref="A1:E1"/>
  </mergeCells>
  <printOptions/>
  <pageMargins bottom="0.75" footer="0.0" header="0.0" left="0.7" right="0.7" top="0.75"/>
  <pageSetup fitToHeight="0"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8.0"/>
    <col customWidth="1" min="2" max="2" width="10.0"/>
    <col customWidth="1" min="3" max="3" width="42.0"/>
    <col customWidth="1" min="4" max="6" width="17.0"/>
    <col customWidth="1" min="7" max="7" width="8.0"/>
    <col customWidth="1" min="8" max="26" width="8.71"/>
  </cols>
  <sheetData>
    <row r="1" ht="39.75" customHeight="1">
      <c r="A1" s="1" t="s">
        <v>39</v>
      </c>
      <c r="B1" s="2"/>
      <c r="C1" s="2"/>
      <c r="D1" s="2"/>
      <c r="E1" s="2"/>
      <c r="F1" s="2"/>
      <c r="G1" s="2"/>
    </row>
    <row r="3" ht="31.5" customHeight="1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15" t="s">
        <v>40</v>
      </c>
      <c r="G3" s="15" t="s">
        <v>41</v>
      </c>
    </row>
    <row r="4">
      <c r="A4" s="6"/>
      <c r="B4" s="18"/>
      <c r="C4" s="18"/>
      <c r="D4" s="18"/>
      <c r="E4" s="19"/>
    </row>
    <row r="5">
      <c r="A5" s="20" t="s">
        <v>42</v>
      </c>
      <c r="B5" s="2"/>
      <c r="C5" s="2"/>
      <c r="D5" s="2"/>
      <c r="E5" s="21"/>
    </row>
    <row r="6">
      <c r="A6" s="6">
        <v>3.0</v>
      </c>
      <c r="C6" s="7" t="s">
        <v>43</v>
      </c>
      <c r="E6" s="19"/>
    </row>
    <row r="7">
      <c r="A7" s="6">
        <v>1.0</v>
      </c>
      <c r="B7" s="7">
        <v>100114.0</v>
      </c>
      <c r="C7" s="7" t="s">
        <v>6</v>
      </c>
      <c r="D7" s="22">
        <v>2385.36737</v>
      </c>
      <c r="E7" s="9">
        <f t="shared" ref="E7:E11" si="1">A7*D7</f>
        <v>2385.36737</v>
      </c>
    </row>
    <row r="8">
      <c r="A8" s="6">
        <v>1.0</v>
      </c>
      <c r="B8" s="7">
        <v>100218.0</v>
      </c>
      <c r="C8" s="7" t="s">
        <v>31</v>
      </c>
      <c r="D8" s="23">
        <v>2385.36737</v>
      </c>
      <c r="E8" s="9">
        <f t="shared" si="1"/>
        <v>2385.36737</v>
      </c>
    </row>
    <row r="9">
      <c r="A9" s="6">
        <v>1.0</v>
      </c>
      <c r="B9" s="7">
        <v>100335.0</v>
      </c>
      <c r="C9" s="7" t="s">
        <v>17</v>
      </c>
      <c r="D9" s="23">
        <v>14086.865899999999</v>
      </c>
      <c r="E9" s="9">
        <f t="shared" si="1"/>
        <v>14086.8659</v>
      </c>
    </row>
    <row r="10">
      <c r="A10" s="6">
        <v>3.0</v>
      </c>
      <c r="B10" s="7">
        <v>200035.0</v>
      </c>
      <c r="C10" s="7" t="s">
        <v>34</v>
      </c>
      <c r="D10" s="22">
        <v>3755.86032</v>
      </c>
      <c r="E10" s="9">
        <f t="shared" si="1"/>
        <v>11267.58096</v>
      </c>
    </row>
    <row r="11">
      <c r="A11" s="6">
        <v>1.0</v>
      </c>
      <c r="B11" s="7">
        <v>200143.0</v>
      </c>
      <c r="C11" s="7" t="s">
        <v>33</v>
      </c>
      <c r="D11" s="23">
        <v>851.1799699999999</v>
      </c>
      <c r="E11" s="9">
        <f t="shared" si="1"/>
        <v>851.17997</v>
      </c>
      <c r="F11" s="8">
        <f>SUM(E6:E12)</f>
        <v>30976.36157</v>
      </c>
      <c r="G11" s="14">
        <f>F11/E66</f>
        <v>0.0863635718</v>
      </c>
    </row>
    <row r="12">
      <c r="A12" s="6"/>
      <c r="B12" s="18"/>
      <c r="C12" s="18"/>
      <c r="D12" s="18"/>
      <c r="E12" s="19"/>
    </row>
    <row r="13">
      <c r="A13" s="20" t="s">
        <v>44</v>
      </c>
      <c r="B13" s="2"/>
      <c r="C13" s="2"/>
      <c r="D13" s="2"/>
      <c r="E13" s="21"/>
    </row>
    <row r="14">
      <c r="A14" s="6">
        <v>1.0</v>
      </c>
      <c r="B14" s="7">
        <v>100140.0</v>
      </c>
      <c r="C14" s="7" t="s">
        <v>21</v>
      </c>
      <c r="D14" s="23">
        <v>1248.92995</v>
      </c>
      <c r="E14" s="9">
        <f t="shared" ref="E14:E15" si="2">A14*D14</f>
        <v>1248.92995</v>
      </c>
    </row>
    <row r="15">
      <c r="A15" s="6">
        <v>9.0</v>
      </c>
      <c r="B15" s="7">
        <v>100221.0</v>
      </c>
      <c r="C15" s="7" t="s">
        <v>45</v>
      </c>
      <c r="D15" s="22">
        <v>2101.25282</v>
      </c>
      <c r="E15" s="9">
        <f t="shared" si="2"/>
        <v>18911.27538</v>
      </c>
    </row>
    <row r="16">
      <c r="A16" s="24">
        <v>1.0</v>
      </c>
      <c r="B16" s="25">
        <v>100461.0</v>
      </c>
      <c r="C16" s="25" t="s">
        <v>46</v>
      </c>
      <c r="D16" s="26">
        <f>2351.63*1.039</f>
        <v>2443.34357</v>
      </c>
      <c r="E16" s="9"/>
    </row>
    <row r="17">
      <c r="A17" s="24">
        <v>1.0</v>
      </c>
      <c r="B17" s="25">
        <v>100340.0</v>
      </c>
      <c r="C17" s="25" t="s">
        <v>47</v>
      </c>
      <c r="D17" s="26">
        <f>3176.62*1.039</f>
        <v>3300.50818</v>
      </c>
      <c r="E17" s="9"/>
    </row>
    <row r="18">
      <c r="A18" s="24">
        <v>1.0</v>
      </c>
      <c r="B18" s="25">
        <v>100341.0</v>
      </c>
      <c r="C18" s="25" t="s">
        <v>48</v>
      </c>
      <c r="D18" s="26">
        <f>4476.62*1.039</f>
        <v>4651.20818</v>
      </c>
      <c r="E18" s="9"/>
    </row>
    <row r="19">
      <c r="A19" s="6">
        <v>1.0</v>
      </c>
      <c r="B19" s="7">
        <v>100340.0</v>
      </c>
      <c r="C19" s="7" t="s">
        <v>28</v>
      </c>
      <c r="D19" s="22">
        <v>5401.761</v>
      </c>
      <c r="E19" s="9">
        <f t="shared" ref="E19:E21" si="3">A19*D19</f>
        <v>5401.761</v>
      </c>
    </row>
    <row r="20">
      <c r="A20" s="6">
        <v>1.0</v>
      </c>
      <c r="B20" s="7">
        <v>100395.0</v>
      </c>
      <c r="C20" s="7" t="s">
        <v>19</v>
      </c>
      <c r="D20" s="22">
        <v>2180.861</v>
      </c>
      <c r="E20" s="9">
        <f t="shared" si="3"/>
        <v>2180.861</v>
      </c>
    </row>
    <row r="21" ht="15.75" customHeight="1">
      <c r="A21" s="6">
        <v>1.0</v>
      </c>
      <c r="B21" s="7">
        <v>100461.0</v>
      </c>
      <c r="C21" s="7" t="s">
        <v>49</v>
      </c>
      <c r="D21" s="22">
        <v>4544.59639</v>
      </c>
      <c r="E21" s="9">
        <f t="shared" si="3"/>
        <v>4544.59639</v>
      </c>
      <c r="F21" s="8">
        <f>SUM(E14:E21)</f>
        <v>32287.42372</v>
      </c>
      <c r="G21" s="14">
        <f>F21/E66</f>
        <v>0.09001887554</v>
      </c>
    </row>
    <row r="22" ht="15.75" customHeight="1">
      <c r="A22" s="6"/>
      <c r="B22" s="18"/>
      <c r="C22" s="18"/>
      <c r="D22" s="18"/>
      <c r="E22" s="19"/>
    </row>
    <row r="23" ht="15.75" customHeight="1">
      <c r="A23" s="20" t="s">
        <v>50</v>
      </c>
      <c r="B23" s="2"/>
      <c r="C23" s="2"/>
      <c r="D23" s="2"/>
      <c r="E23" s="21"/>
    </row>
    <row r="24" ht="15.75" customHeight="1">
      <c r="A24" s="6">
        <v>5.0</v>
      </c>
      <c r="B24" s="7">
        <v>100395.0</v>
      </c>
      <c r="C24" s="7" t="s">
        <v>19</v>
      </c>
      <c r="D24" s="22">
        <v>2180.861</v>
      </c>
      <c r="E24" s="9">
        <f>A24*D24</f>
        <v>10904.305</v>
      </c>
      <c r="F24" s="8">
        <f>E24</f>
        <v>10904.305</v>
      </c>
      <c r="G24" s="14">
        <f>F24/E66</f>
        <v>0.03040172183</v>
      </c>
    </row>
    <row r="25" ht="15.75" customHeight="1">
      <c r="A25" s="6"/>
      <c r="B25" s="18"/>
      <c r="C25" s="18"/>
      <c r="D25" s="18"/>
      <c r="E25" s="19"/>
    </row>
    <row r="26" ht="15.75" customHeight="1">
      <c r="A26" s="20" t="s">
        <v>51</v>
      </c>
      <c r="B26" s="2"/>
      <c r="C26" s="2"/>
      <c r="D26" s="2"/>
      <c r="E26" s="21"/>
    </row>
    <row r="27" ht="15.75" customHeight="1">
      <c r="A27" s="6">
        <v>8.0</v>
      </c>
      <c r="B27" s="7">
        <v>100225.0</v>
      </c>
      <c r="C27" s="7" t="s">
        <v>10</v>
      </c>
      <c r="D27" s="22">
        <v>1987.61739</v>
      </c>
      <c r="E27" s="9">
        <f>A27*D27</f>
        <v>15900.93912</v>
      </c>
      <c r="F27" s="8">
        <f>E27</f>
        <v>15900.93912</v>
      </c>
      <c r="G27" s="14">
        <f>F27/E66</f>
        <v>0.0443325758</v>
      </c>
    </row>
    <row r="28" ht="15.75" customHeight="1">
      <c r="A28" s="6"/>
      <c r="B28" s="18"/>
      <c r="C28" s="18"/>
      <c r="D28" s="18"/>
      <c r="E28" s="19"/>
    </row>
    <row r="29" ht="15.75" customHeight="1">
      <c r="A29" s="20" t="s">
        <v>52</v>
      </c>
      <c r="B29" s="2"/>
      <c r="C29" s="2"/>
      <c r="D29" s="2"/>
      <c r="E29" s="21"/>
    </row>
    <row r="30" ht="15.75" customHeight="1">
      <c r="A30" s="6">
        <v>8.0</v>
      </c>
      <c r="B30" s="7">
        <v>100422.0</v>
      </c>
      <c r="C30" s="7" t="s">
        <v>53</v>
      </c>
      <c r="D30" s="22">
        <v>2271.72155</v>
      </c>
      <c r="E30" s="9">
        <f>A30*D30</f>
        <v>18173.7724</v>
      </c>
      <c r="F30" s="8">
        <f>E30</f>
        <v>18173.7724</v>
      </c>
      <c r="G30" s="14">
        <f>F30/E66</f>
        <v>0.05066934327</v>
      </c>
    </row>
    <row r="31" ht="15.75" customHeight="1">
      <c r="A31" s="6"/>
      <c r="B31" s="18"/>
      <c r="C31" s="18"/>
      <c r="D31" s="18"/>
      <c r="E31" s="19"/>
    </row>
    <row r="32" ht="15.75" customHeight="1">
      <c r="A32" s="20" t="s">
        <v>54</v>
      </c>
      <c r="B32" s="2"/>
      <c r="C32" s="2"/>
      <c r="D32" s="2"/>
      <c r="E32" s="21"/>
    </row>
    <row r="33" ht="15.75" customHeight="1">
      <c r="A33" s="6">
        <v>1.0</v>
      </c>
      <c r="B33" s="7">
        <v>100142.0</v>
      </c>
      <c r="C33" s="7" t="s">
        <v>9</v>
      </c>
      <c r="D33" s="22">
        <v>2599.0</v>
      </c>
      <c r="E33" s="9">
        <f>A33*D33</f>
        <v>2599</v>
      </c>
      <c r="F33" s="8">
        <f>E33</f>
        <v>2599</v>
      </c>
      <c r="G33" s="14">
        <f>F33/E66</f>
        <v>0.007246135819</v>
      </c>
    </row>
    <row r="34" ht="15.75" customHeight="1">
      <c r="A34" s="6"/>
      <c r="B34" s="18"/>
      <c r="C34" s="18"/>
      <c r="D34" s="18"/>
      <c r="E34" s="19"/>
    </row>
    <row r="35" ht="15.75" customHeight="1">
      <c r="A35" s="20" t="s">
        <v>55</v>
      </c>
      <c r="B35" s="2"/>
      <c r="C35" s="2"/>
      <c r="D35" s="2"/>
      <c r="E35" s="21"/>
    </row>
    <row r="36" ht="15.75" customHeight="1">
      <c r="A36" s="6">
        <v>1.0</v>
      </c>
      <c r="B36" s="7">
        <v>200093.0</v>
      </c>
      <c r="C36" s="27" t="s">
        <v>56</v>
      </c>
      <c r="D36" s="22">
        <v>12999.0</v>
      </c>
      <c r="E36" s="9">
        <f t="shared" ref="E36:E38" si="4">A36*D36</f>
        <v>12999</v>
      </c>
    </row>
    <row r="37" ht="15.75" customHeight="1">
      <c r="A37" s="6">
        <v>1.0</v>
      </c>
      <c r="B37" s="7">
        <v>100490.0</v>
      </c>
      <c r="C37" s="7" t="s">
        <v>18</v>
      </c>
      <c r="D37" s="8">
        <v>1325.0</v>
      </c>
      <c r="E37" s="9">
        <f t="shared" si="4"/>
        <v>1325</v>
      </c>
      <c r="F37" s="8">
        <f>SUM(E36:E39)</f>
        <v>21245.57</v>
      </c>
      <c r="G37" s="14">
        <f>F37/E66</f>
        <v>0.05923366132</v>
      </c>
    </row>
    <row r="38" ht="15.75" customHeight="1">
      <c r="A38" s="28">
        <v>1.0</v>
      </c>
      <c r="B38" s="29">
        <v>100480.0</v>
      </c>
      <c r="C38" s="30" t="s">
        <v>20</v>
      </c>
      <c r="D38" s="9">
        <v>6921.57</v>
      </c>
      <c r="E38" s="9">
        <f t="shared" si="4"/>
        <v>6921.57</v>
      </c>
    </row>
    <row r="39" ht="15.75" customHeight="1">
      <c r="A39" s="6"/>
      <c r="B39" s="18"/>
      <c r="C39" s="18"/>
      <c r="D39" s="18"/>
      <c r="E39" s="19"/>
    </row>
    <row r="40" ht="15.75" customHeight="1">
      <c r="A40" s="20" t="s">
        <v>57</v>
      </c>
      <c r="B40" s="2"/>
      <c r="C40" s="2"/>
      <c r="D40" s="2"/>
      <c r="E40" s="21"/>
    </row>
    <row r="41" ht="15.75" customHeight="1">
      <c r="A41" s="6">
        <v>5.0</v>
      </c>
      <c r="C41" s="7" t="s">
        <v>43</v>
      </c>
      <c r="E41" s="19"/>
    </row>
    <row r="42" ht="15.75" customHeight="1">
      <c r="A42" s="6">
        <v>3.0</v>
      </c>
      <c r="B42" s="7">
        <v>100239.0</v>
      </c>
      <c r="C42" s="7" t="s">
        <v>22</v>
      </c>
      <c r="D42" s="22">
        <v>1817.14866</v>
      </c>
      <c r="E42" s="9">
        <f t="shared" ref="E42:E46" si="5">A42*D42</f>
        <v>5451.44598</v>
      </c>
    </row>
    <row r="43" ht="15.75" customHeight="1">
      <c r="A43" s="6">
        <v>4.0</v>
      </c>
      <c r="B43" s="7">
        <v>100288.0</v>
      </c>
      <c r="C43" s="7" t="s">
        <v>27</v>
      </c>
      <c r="D43" s="22">
        <v>6955.03483</v>
      </c>
      <c r="E43" s="9">
        <f t="shared" si="5"/>
        <v>27820.13932</v>
      </c>
    </row>
    <row r="44" ht="15.75" customHeight="1">
      <c r="A44" s="6">
        <v>2.0</v>
      </c>
      <c r="B44" s="7">
        <v>100308.0</v>
      </c>
      <c r="C44" s="7" t="s">
        <v>32</v>
      </c>
      <c r="D44" s="23">
        <v>6955.03483</v>
      </c>
      <c r="E44" s="9">
        <f t="shared" si="5"/>
        <v>13910.06966</v>
      </c>
    </row>
    <row r="45" ht="15.75" customHeight="1">
      <c r="A45" s="6">
        <v>22.0</v>
      </c>
      <c r="B45" s="7">
        <v>100330.0</v>
      </c>
      <c r="C45" s="7" t="s">
        <v>13</v>
      </c>
      <c r="D45" s="23">
        <v>1925.2358299999999</v>
      </c>
      <c r="E45" s="9">
        <f t="shared" si="5"/>
        <v>42355.18826</v>
      </c>
    </row>
    <row r="46" ht="15.75" customHeight="1">
      <c r="A46" s="6">
        <v>3.0</v>
      </c>
      <c r="B46" s="7">
        <v>200098.0</v>
      </c>
      <c r="C46" s="7" t="s">
        <v>23</v>
      </c>
      <c r="D46" s="22">
        <v>3408.15897</v>
      </c>
      <c r="E46" s="9">
        <f t="shared" si="5"/>
        <v>10224.47691</v>
      </c>
      <c r="F46" s="8">
        <f>SUM(E42:E46)</f>
        <v>99761.32013</v>
      </c>
      <c r="G46" s="14">
        <f>F46/E66</f>
        <v>0.2781393132</v>
      </c>
    </row>
    <row r="47" ht="15.75" customHeight="1">
      <c r="A47" s="6"/>
      <c r="B47" s="18"/>
      <c r="C47" s="18"/>
      <c r="D47" s="18"/>
      <c r="E47" s="19"/>
    </row>
    <row r="48" ht="15.75" customHeight="1">
      <c r="A48" s="20" t="s">
        <v>58</v>
      </c>
      <c r="B48" s="2"/>
      <c r="C48" s="2"/>
      <c r="D48" s="2"/>
      <c r="E48" s="21"/>
    </row>
    <row r="49" ht="15.75" customHeight="1">
      <c r="A49" s="6">
        <v>6.0</v>
      </c>
      <c r="C49" s="7" t="s">
        <v>59</v>
      </c>
      <c r="E49" s="19"/>
    </row>
    <row r="50" ht="15.75" customHeight="1">
      <c r="A50" s="6">
        <v>1.0</v>
      </c>
      <c r="B50" s="7">
        <v>100428.0</v>
      </c>
      <c r="C50" s="7" t="s">
        <v>7</v>
      </c>
      <c r="D50" s="22">
        <v>11427.961</v>
      </c>
      <c r="E50" s="9">
        <f t="shared" ref="E50:E53" si="6">A50*D50</f>
        <v>11427.961</v>
      </c>
    </row>
    <row r="51" ht="15.75" customHeight="1">
      <c r="A51" s="6">
        <v>1.0</v>
      </c>
      <c r="B51" s="7">
        <v>100429.0</v>
      </c>
      <c r="C51" s="7" t="s">
        <v>26</v>
      </c>
      <c r="D51" s="23">
        <v>5713.460999999999</v>
      </c>
      <c r="E51" s="9">
        <f t="shared" si="6"/>
        <v>5713.461</v>
      </c>
    </row>
    <row r="52" ht="15.75" customHeight="1">
      <c r="A52" s="6">
        <v>6.0</v>
      </c>
      <c r="B52" s="7">
        <v>200097.0</v>
      </c>
      <c r="C52" s="7" t="s">
        <v>14</v>
      </c>
      <c r="D52" s="23">
        <v>2528.5623499999997</v>
      </c>
      <c r="E52" s="9">
        <f t="shared" si="6"/>
        <v>15171.3741</v>
      </c>
    </row>
    <row r="53" ht="15.75" customHeight="1">
      <c r="A53" s="6">
        <v>6.0</v>
      </c>
      <c r="B53" s="7">
        <v>200202.0</v>
      </c>
      <c r="C53" s="7" t="s">
        <v>15</v>
      </c>
      <c r="D53" s="23">
        <v>1135.29452</v>
      </c>
      <c r="E53" s="9">
        <f t="shared" si="6"/>
        <v>6811.76712</v>
      </c>
      <c r="F53" s="8">
        <f>SUM(E50:E53)</f>
        <v>39124.56322</v>
      </c>
      <c r="G53" s="14">
        <f>F53/E66</f>
        <v>0.1090811462</v>
      </c>
    </row>
    <row r="54" ht="15.75" customHeight="1">
      <c r="A54" s="6"/>
      <c r="B54" s="18"/>
      <c r="C54" s="18"/>
      <c r="D54" s="18"/>
      <c r="E54" s="19"/>
    </row>
    <row r="55" ht="15.75" customHeight="1">
      <c r="A55" s="20" t="s">
        <v>60</v>
      </c>
      <c r="B55" s="2"/>
      <c r="C55" s="2"/>
      <c r="D55" s="2"/>
      <c r="E55" s="21"/>
    </row>
    <row r="56" ht="15.75" customHeight="1">
      <c r="A56" s="6">
        <v>1.0</v>
      </c>
      <c r="B56" s="7">
        <v>100202.0</v>
      </c>
      <c r="C56" s="7" t="s">
        <v>8</v>
      </c>
      <c r="D56" s="23">
        <v>8976.67947</v>
      </c>
      <c r="E56" s="9">
        <f>A56*D56</f>
        <v>8976.67947</v>
      </c>
      <c r="F56" s="8">
        <f>E56</f>
        <v>8976.67947</v>
      </c>
      <c r="G56" s="14">
        <f>F56/E66</f>
        <v>0.02502741002</v>
      </c>
    </row>
    <row r="57" ht="15.75" customHeight="1">
      <c r="A57" s="6"/>
      <c r="B57" s="18"/>
      <c r="C57" s="18"/>
      <c r="D57" s="31"/>
      <c r="E57" s="19"/>
    </row>
    <row r="58" ht="15.75" customHeight="1">
      <c r="A58" s="20" t="s">
        <v>61</v>
      </c>
      <c r="B58" s="2"/>
      <c r="C58" s="2"/>
      <c r="D58" s="2"/>
      <c r="E58" s="21"/>
    </row>
    <row r="59" ht="15.75" customHeight="1">
      <c r="A59" s="6">
        <v>1.0</v>
      </c>
      <c r="B59" s="7">
        <v>100120.0</v>
      </c>
      <c r="C59" s="7" t="s">
        <v>25</v>
      </c>
      <c r="D59" s="23">
        <v>1703.5028399999999</v>
      </c>
      <c r="E59" s="9">
        <f t="shared" ref="E59:E61" si="7">A59*D59</f>
        <v>1703.50284</v>
      </c>
    </row>
    <row r="60" ht="15.75" customHeight="1">
      <c r="A60" s="6">
        <v>1.0</v>
      </c>
      <c r="B60" s="7">
        <v>100141.0</v>
      </c>
      <c r="C60" s="7" t="s">
        <v>12</v>
      </c>
      <c r="D60" s="22">
        <v>2839.94026</v>
      </c>
      <c r="E60" s="9">
        <f t="shared" si="7"/>
        <v>2839.94026</v>
      </c>
    </row>
    <row r="61" ht="15.75" customHeight="1">
      <c r="A61" s="6">
        <v>1.0</v>
      </c>
      <c r="B61" s="7">
        <v>100246.0</v>
      </c>
      <c r="C61" s="7" t="s">
        <v>16</v>
      </c>
      <c r="D61" s="23">
        <v>11931.3565</v>
      </c>
      <c r="E61" s="9">
        <f t="shared" si="7"/>
        <v>11931.3565</v>
      </c>
      <c r="F61" s="8">
        <f>SUM(E59:E61)</f>
        <v>16474.7996</v>
      </c>
      <c r="G61" s="14">
        <f>F61/E66</f>
        <v>0.04593252616</v>
      </c>
    </row>
    <row r="62" ht="15.75" customHeight="1">
      <c r="A62" s="11"/>
      <c r="B62" s="12"/>
      <c r="C62" s="12"/>
      <c r="D62" s="12"/>
      <c r="E62" s="13"/>
    </row>
    <row r="63" ht="15.75" customHeight="1"/>
    <row r="64" ht="15.75" customHeight="1">
      <c r="C64" s="7" t="s">
        <v>35</v>
      </c>
      <c r="E64" s="8">
        <f>SUM(E2:E61)</f>
        <v>296424.7342</v>
      </c>
    </row>
    <row r="65" ht="15.75" customHeight="1">
      <c r="C65" s="7" t="s">
        <v>36</v>
      </c>
      <c r="D65" s="14">
        <v>0.21</v>
      </c>
      <c r="E65" s="8">
        <f>D65*E64</f>
        <v>62249.19419</v>
      </c>
    </row>
    <row r="66" ht="24.75" customHeight="1">
      <c r="A66" s="15"/>
      <c r="B66" s="15"/>
      <c r="C66" s="15" t="s">
        <v>37</v>
      </c>
      <c r="D66" s="15"/>
      <c r="E66" s="16">
        <f>SUM(E64:E65)</f>
        <v>358673.9284</v>
      </c>
      <c r="F66" s="15"/>
      <c r="G66" s="15"/>
    </row>
    <row r="67" ht="15.75" customHeight="1">
      <c r="A67" s="17" t="s">
        <v>38</v>
      </c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2">
    <mergeCell ref="A35:E35"/>
    <mergeCell ref="A40:E40"/>
    <mergeCell ref="A48:E48"/>
    <mergeCell ref="A55:E55"/>
    <mergeCell ref="A58:E58"/>
    <mergeCell ref="A1:G1"/>
    <mergeCell ref="A5:E5"/>
    <mergeCell ref="A13:E13"/>
    <mergeCell ref="A23:E23"/>
    <mergeCell ref="A26:E26"/>
    <mergeCell ref="A29:E29"/>
    <mergeCell ref="A32:E32"/>
  </mergeCells>
  <printOptions/>
  <pageMargins bottom="0.75" footer="0.0" header="0.0" left="0.7" right="0.7" top="0.75"/>
  <pageSetup fitToHeight="0"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8.0"/>
    <col customWidth="1" min="2" max="2" width="10.0"/>
    <col customWidth="1" min="3" max="3" width="42.0"/>
    <col customWidth="1" min="4" max="4" width="20.0"/>
    <col customWidth="1" min="5" max="7" width="17.0"/>
    <col customWidth="1" min="8" max="8" width="8.0"/>
    <col customWidth="1" min="9" max="26" width="8.71"/>
  </cols>
  <sheetData>
    <row r="1" ht="39.75" customHeight="1">
      <c r="A1" s="1" t="s">
        <v>62</v>
      </c>
      <c r="B1" s="2"/>
      <c r="C1" s="2"/>
      <c r="D1" s="2"/>
      <c r="E1" s="2"/>
      <c r="F1" s="2"/>
      <c r="G1" s="2"/>
      <c r="H1" s="2"/>
    </row>
    <row r="3" ht="31.5" customHeight="1">
      <c r="A3" s="3" t="s">
        <v>1</v>
      </c>
      <c r="B3" s="4" t="s">
        <v>2</v>
      </c>
      <c r="C3" s="4" t="s">
        <v>3</v>
      </c>
      <c r="D3" s="4" t="s">
        <v>63</v>
      </c>
      <c r="E3" s="4" t="s">
        <v>4</v>
      </c>
      <c r="F3" s="5" t="s">
        <v>5</v>
      </c>
      <c r="G3" s="15" t="s">
        <v>64</v>
      </c>
      <c r="H3" s="15" t="s">
        <v>41</v>
      </c>
    </row>
    <row r="4">
      <c r="A4" s="6"/>
      <c r="B4" s="18"/>
      <c r="C4" s="18"/>
      <c r="D4" s="18"/>
      <c r="E4" s="18"/>
      <c r="F4" s="19"/>
    </row>
    <row r="5">
      <c r="A5" s="6">
        <v>1.0</v>
      </c>
      <c r="B5" s="7">
        <v>100114.0</v>
      </c>
      <c r="C5" s="7" t="s">
        <v>6</v>
      </c>
      <c r="D5" s="18"/>
      <c r="E5" s="23">
        <v>2385.36737</v>
      </c>
      <c r="F5" s="9">
        <f t="shared" ref="F5:F11" si="1">A5*E5</f>
        <v>2385.36737</v>
      </c>
    </row>
    <row r="6">
      <c r="A6" s="6">
        <v>1.0</v>
      </c>
      <c r="B6" s="7">
        <v>100218.0</v>
      </c>
      <c r="C6" s="7" t="s">
        <v>31</v>
      </c>
      <c r="D6" s="18"/>
      <c r="E6" s="23">
        <v>2385.36737</v>
      </c>
      <c r="F6" s="9">
        <f t="shared" si="1"/>
        <v>2385.36737</v>
      </c>
    </row>
    <row r="7">
      <c r="A7" s="6">
        <v>1.0</v>
      </c>
      <c r="B7" s="7">
        <v>100335.0</v>
      </c>
      <c r="C7" s="7" t="s">
        <v>17</v>
      </c>
      <c r="D7" s="18"/>
      <c r="E7" s="23">
        <v>14086.865899999999</v>
      </c>
      <c r="F7" s="9">
        <f t="shared" si="1"/>
        <v>14086.8659</v>
      </c>
    </row>
    <row r="8">
      <c r="A8" s="6">
        <v>1.0</v>
      </c>
      <c r="B8" s="7">
        <v>100428.0</v>
      </c>
      <c r="C8" s="7" t="s">
        <v>7</v>
      </c>
      <c r="D8" s="18"/>
      <c r="E8" s="23">
        <v>11427.961</v>
      </c>
      <c r="F8" s="9">
        <f t="shared" si="1"/>
        <v>11427.961</v>
      </c>
    </row>
    <row r="9">
      <c r="A9" s="6">
        <v>1.0</v>
      </c>
      <c r="B9" s="7">
        <v>100429.0</v>
      </c>
      <c r="C9" s="7" t="s">
        <v>26</v>
      </c>
      <c r="D9" s="18"/>
      <c r="E9" s="23">
        <v>5713.460999999999</v>
      </c>
      <c r="F9" s="9">
        <f t="shared" si="1"/>
        <v>5713.461</v>
      </c>
    </row>
    <row r="10">
      <c r="A10" s="6">
        <v>3.0</v>
      </c>
      <c r="B10" s="7">
        <v>200035.0</v>
      </c>
      <c r="C10" s="7" t="s">
        <v>34</v>
      </c>
      <c r="D10" s="18"/>
      <c r="E10" s="23">
        <v>3755.86032</v>
      </c>
      <c r="F10" s="9">
        <f t="shared" si="1"/>
        <v>11267.58096</v>
      </c>
    </row>
    <row r="11">
      <c r="A11" s="6">
        <v>1.0</v>
      </c>
      <c r="B11" s="7">
        <v>200143.0</v>
      </c>
      <c r="C11" s="7" t="s">
        <v>33</v>
      </c>
      <c r="D11" s="18"/>
      <c r="E11" s="23">
        <v>851.1799699999999</v>
      </c>
      <c r="F11" s="9">
        <f t="shared" si="1"/>
        <v>851.17997</v>
      </c>
      <c r="G11" s="8">
        <f>SUM(F5:F11)</f>
        <v>48117.78357</v>
      </c>
      <c r="H11" s="14">
        <f>G11/F111</f>
        <v>0.134154673</v>
      </c>
    </row>
    <row r="12">
      <c r="A12" s="6"/>
      <c r="B12" s="18"/>
      <c r="C12" s="18"/>
      <c r="D12" s="18"/>
      <c r="E12" s="18"/>
      <c r="F12" s="19"/>
    </row>
    <row r="13">
      <c r="A13" s="20" t="s">
        <v>65</v>
      </c>
      <c r="B13" s="2"/>
      <c r="C13" s="2"/>
      <c r="D13" s="2"/>
      <c r="E13" s="2"/>
      <c r="F13" s="21"/>
    </row>
    <row r="14">
      <c r="A14" s="6">
        <v>1.0</v>
      </c>
      <c r="B14" s="7">
        <v>100202.0</v>
      </c>
      <c r="C14" s="7" t="s">
        <v>8</v>
      </c>
      <c r="D14" s="18"/>
      <c r="E14" s="23">
        <v>8976.67947</v>
      </c>
      <c r="F14" s="9">
        <f t="shared" ref="F14:F15" si="2">A14*E14</f>
        <v>8976.67947</v>
      </c>
    </row>
    <row r="15">
      <c r="A15" s="6">
        <v>1.0</v>
      </c>
      <c r="B15" s="7">
        <v>100246.0</v>
      </c>
      <c r="C15" s="7" t="s">
        <v>16</v>
      </c>
      <c r="D15" s="18"/>
      <c r="E15" s="23">
        <v>11931.3565</v>
      </c>
      <c r="F15" s="9">
        <f t="shared" si="2"/>
        <v>11931.3565</v>
      </c>
      <c r="G15" s="8">
        <f>SUM(F14:F15)</f>
        <v>20908.03597</v>
      </c>
      <c r="H15" s="14">
        <f>G15/F111</f>
        <v>0.05829260036</v>
      </c>
    </row>
    <row r="16">
      <c r="A16" s="6"/>
      <c r="B16" s="18"/>
      <c r="C16" s="18"/>
      <c r="D16" s="18"/>
      <c r="E16" s="18"/>
      <c r="F16" s="19"/>
    </row>
    <row r="17">
      <c r="A17" s="20" t="s">
        <v>66</v>
      </c>
      <c r="B17" s="2"/>
      <c r="C17" s="2"/>
      <c r="D17" s="2"/>
      <c r="E17" s="2"/>
      <c r="F17" s="21"/>
    </row>
    <row r="18">
      <c r="A18" s="6">
        <v>1.0</v>
      </c>
      <c r="B18" s="7">
        <v>100142.0</v>
      </c>
      <c r="C18" s="7" t="s">
        <v>9</v>
      </c>
      <c r="D18" s="18"/>
      <c r="E18" s="32">
        <v>2599.0</v>
      </c>
      <c r="F18" s="9">
        <f t="shared" ref="F18:F22" si="3">A18*E18</f>
        <v>2599</v>
      </c>
    </row>
    <row r="19">
      <c r="A19" s="6">
        <v>1.0</v>
      </c>
      <c r="B19" s="7">
        <v>100221.0</v>
      </c>
      <c r="C19" s="7" t="s">
        <v>45</v>
      </c>
      <c r="D19" s="18" t="s">
        <v>67</v>
      </c>
      <c r="E19" s="23">
        <v>2101.25282</v>
      </c>
      <c r="F19" s="9">
        <f t="shared" si="3"/>
        <v>2101.25282</v>
      </c>
    </row>
    <row r="20">
      <c r="A20" s="6">
        <v>1.0</v>
      </c>
      <c r="B20" s="7">
        <v>100225.0</v>
      </c>
      <c r="C20" s="7" t="s">
        <v>10</v>
      </c>
      <c r="D20" s="18"/>
      <c r="E20" s="23">
        <v>1987.61739</v>
      </c>
      <c r="F20" s="9">
        <f t="shared" si="3"/>
        <v>1987.61739</v>
      </c>
    </row>
    <row r="21" ht="15.75" customHeight="1">
      <c r="A21" s="6">
        <v>3.0</v>
      </c>
      <c r="B21" s="7">
        <v>100330.0</v>
      </c>
      <c r="C21" s="7" t="s">
        <v>13</v>
      </c>
      <c r="D21" s="18"/>
      <c r="E21" s="23">
        <v>1925.2358299999999</v>
      </c>
      <c r="F21" s="9">
        <f t="shared" si="3"/>
        <v>5775.70749</v>
      </c>
    </row>
    <row r="22" ht="15.75" customHeight="1">
      <c r="A22" s="6">
        <v>1.0</v>
      </c>
      <c r="B22" s="7">
        <v>100422.0</v>
      </c>
      <c r="C22" s="7" t="s">
        <v>53</v>
      </c>
      <c r="D22" s="18"/>
      <c r="E22" s="23">
        <v>2271.7215499999998</v>
      </c>
      <c r="F22" s="9">
        <f t="shared" si="3"/>
        <v>2271.72155</v>
      </c>
      <c r="G22" s="8">
        <f>SUM(F18:F22)</f>
        <v>14735.29925</v>
      </c>
      <c r="H22" s="14">
        <f>G22/F111</f>
        <v>0.04108271631</v>
      </c>
    </row>
    <row r="23" ht="15.75" customHeight="1">
      <c r="A23" s="6"/>
      <c r="B23" s="18"/>
      <c r="C23" s="18"/>
      <c r="D23" s="18"/>
      <c r="E23" s="18"/>
      <c r="F23" s="19"/>
    </row>
    <row r="24" ht="15.75" customHeight="1">
      <c r="A24" s="20" t="s">
        <v>68</v>
      </c>
      <c r="B24" s="2"/>
      <c r="C24" s="2"/>
      <c r="D24" s="2"/>
      <c r="E24" s="2"/>
      <c r="F24" s="21"/>
    </row>
    <row r="25" ht="15.75" customHeight="1">
      <c r="A25" s="6">
        <v>1.0</v>
      </c>
      <c r="C25" s="7" t="s">
        <v>59</v>
      </c>
      <c r="D25" s="18"/>
      <c r="F25" s="19"/>
    </row>
    <row r="26" ht="15.75" customHeight="1">
      <c r="A26" s="6">
        <v>1.0</v>
      </c>
      <c r="B26" s="7">
        <v>100221.0</v>
      </c>
      <c r="C26" s="7" t="s">
        <v>45</v>
      </c>
      <c r="D26" s="18" t="s">
        <v>67</v>
      </c>
      <c r="E26" s="23">
        <v>2101.25282</v>
      </c>
      <c r="F26" s="9">
        <f t="shared" ref="F26:F35" si="4">A26*E26</f>
        <v>2101.25282</v>
      </c>
    </row>
    <row r="27" ht="15.75" customHeight="1">
      <c r="A27" s="6">
        <v>1.0</v>
      </c>
      <c r="B27" s="7">
        <v>100221.0</v>
      </c>
      <c r="C27" s="7" t="s">
        <v>45</v>
      </c>
      <c r="D27" s="18" t="s">
        <v>69</v>
      </c>
      <c r="E27" s="23">
        <v>2101.25282</v>
      </c>
      <c r="F27" s="9">
        <f t="shared" si="4"/>
        <v>2101.25282</v>
      </c>
    </row>
    <row r="28" ht="15.75" customHeight="1">
      <c r="A28" s="6">
        <v>1.0</v>
      </c>
      <c r="B28" s="7">
        <v>100225.0</v>
      </c>
      <c r="C28" s="7" t="s">
        <v>10</v>
      </c>
      <c r="D28" s="18"/>
      <c r="E28" s="23">
        <v>1987.61739</v>
      </c>
      <c r="F28" s="9">
        <f t="shared" si="4"/>
        <v>1987.61739</v>
      </c>
    </row>
    <row r="29" ht="15.75" customHeight="1">
      <c r="A29" s="6">
        <v>1.0</v>
      </c>
      <c r="B29" s="7">
        <v>100239.0</v>
      </c>
      <c r="C29" s="7" t="s">
        <v>22</v>
      </c>
      <c r="D29" s="18"/>
      <c r="E29" s="23">
        <v>1817.1486599999998</v>
      </c>
      <c r="F29" s="9">
        <f t="shared" si="4"/>
        <v>1817.14866</v>
      </c>
    </row>
    <row r="30" ht="15.75" customHeight="1">
      <c r="A30" s="6">
        <v>1.0</v>
      </c>
      <c r="B30" s="7">
        <v>100288.0</v>
      </c>
      <c r="C30" s="7" t="s">
        <v>27</v>
      </c>
      <c r="D30" s="18"/>
      <c r="E30" s="23">
        <v>6955.03483</v>
      </c>
      <c r="F30" s="9">
        <f t="shared" si="4"/>
        <v>6955.03483</v>
      </c>
    </row>
    <row r="31" ht="15.75" customHeight="1">
      <c r="A31" s="6">
        <v>1.0</v>
      </c>
      <c r="B31" s="7">
        <v>100395.0</v>
      </c>
      <c r="C31" s="7" t="s">
        <v>19</v>
      </c>
      <c r="D31" s="18"/>
      <c r="E31" s="23">
        <v>2180.861</v>
      </c>
      <c r="F31" s="9">
        <f t="shared" si="4"/>
        <v>2180.861</v>
      </c>
    </row>
    <row r="32" ht="15.75" customHeight="1">
      <c r="A32" s="6">
        <v>1.0</v>
      </c>
      <c r="B32" s="7">
        <v>100422.0</v>
      </c>
      <c r="C32" s="7" t="s">
        <v>53</v>
      </c>
      <c r="D32" s="18" t="s">
        <v>70</v>
      </c>
      <c r="E32" s="23">
        <v>2271.7215499999998</v>
      </c>
      <c r="F32" s="9">
        <f t="shared" si="4"/>
        <v>2271.72155</v>
      </c>
    </row>
    <row r="33" ht="15.75" customHeight="1">
      <c r="A33" s="6">
        <v>1.0</v>
      </c>
      <c r="B33" s="7">
        <v>200097.0</v>
      </c>
      <c r="C33" s="7" t="s">
        <v>14</v>
      </c>
      <c r="D33" s="18"/>
      <c r="E33" s="23">
        <v>2528.5623499999997</v>
      </c>
      <c r="F33" s="9">
        <f t="shared" si="4"/>
        <v>2528.56235</v>
      </c>
    </row>
    <row r="34" ht="15.75" customHeight="1">
      <c r="A34" s="6">
        <v>1.0</v>
      </c>
      <c r="B34" s="7">
        <v>200098.0</v>
      </c>
      <c r="C34" s="7" t="s">
        <v>23</v>
      </c>
      <c r="D34" s="18"/>
      <c r="E34" s="23">
        <v>3408.15897</v>
      </c>
      <c r="F34" s="9">
        <f t="shared" si="4"/>
        <v>3408.15897</v>
      </c>
    </row>
    <row r="35" ht="15.75" customHeight="1">
      <c r="A35" s="6">
        <v>1.0</v>
      </c>
      <c r="B35" s="7">
        <v>200202.0</v>
      </c>
      <c r="C35" s="7" t="s">
        <v>15</v>
      </c>
      <c r="D35" s="18"/>
      <c r="E35" s="23">
        <v>1135.29452</v>
      </c>
      <c r="F35" s="9">
        <f t="shared" si="4"/>
        <v>1135.29452</v>
      </c>
      <c r="G35" s="8">
        <f>SUM(F26:F35)</f>
        <v>26486.90491</v>
      </c>
      <c r="H35" s="14">
        <f>G35/F111</f>
        <v>0.07384675275</v>
      </c>
    </row>
    <row r="36" ht="15.75" customHeight="1">
      <c r="A36" s="6"/>
      <c r="B36" s="18"/>
      <c r="C36" s="18"/>
      <c r="D36" s="18"/>
      <c r="E36" s="18"/>
      <c r="F36" s="19"/>
    </row>
    <row r="37" ht="15.75" customHeight="1">
      <c r="A37" s="20" t="s">
        <v>71</v>
      </c>
      <c r="B37" s="2"/>
      <c r="C37" s="2"/>
      <c r="D37" s="2"/>
      <c r="E37" s="2"/>
      <c r="F37" s="21"/>
    </row>
    <row r="38" ht="15.75" customHeight="1">
      <c r="A38" s="6">
        <v>1.0</v>
      </c>
      <c r="C38" s="7" t="s">
        <v>59</v>
      </c>
      <c r="D38" s="18"/>
      <c r="F38" s="19"/>
    </row>
    <row r="39" ht="15.75" customHeight="1">
      <c r="A39" s="6">
        <v>1.0</v>
      </c>
      <c r="B39" s="7">
        <v>100221.0</v>
      </c>
      <c r="C39" s="7" t="s">
        <v>45</v>
      </c>
      <c r="D39" s="18" t="s">
        <v>67</v>
      </c>
      <c r="E39" s="23">
        <v>2101.25282</v>
      </c>
      <c r="F39" s="9">
        <f t="shared" ref="F39:F48" si="5">A39*E39</f>
        <v>2101.25282</v>
      </c>
    </row>
    <row r="40" ht="15.75" customHeight="1">
      <c r="A40" s="6">
        <v>1.0</v>
      </c>
      <c r="B40" s="7">
        <v>100221.0</v>
      </c>
      <c r="C40" s="7" t="s">
        <v>45</v>
      </c>
      <c r="D40" s="18" t="s">
        <v>69</v>
      </c>
      <c r="E40" s="23">
        <v>2101.25282</v>
      </c>
      <c r="F40" s="9">
        <f t="shared" si="5"/>
        <v>2101.25282</v>
      </c>
    </row>
    <row r="41" ht="15.75" customHeight="1">
      <c r="A41" s="6">
        <v>1.0</v>
      </c>
      <c r="B41" s="7">
        <v>100225.0</v>
      </c>
      <c r="C41" s="7" t="s">
        <v>10</v>
      </c>
      <c r="D41" s="18"/>
      <c r="E41" s="23">
        <v>1987.61739</v>
      </c>
      <c r="F41" s="9">
        <f t="shared" si="5"/>
        <v>1987.61739</v>
      </c>
    </row>
    <row r="42" ht="15.75" customHeight="1">
      <c r="A42" s="6">
        <v>1.0</v>
      </c>
      <c r="B42" s="7">
        <v>100239.0</v>
      </c>
      <c r="C42" s="7" t="s">
        <v>22</v>
      </c>
      <c r="D42" s="18"/>
      <c r="E42" s="23">
        <v>1817.1486599999998</v>
      </c>
      <c r="F42" s="9">
        <f t="shared" si="5"/>
        <v>1817.14866</v>
      </c>
    </row>
    <row r="43" ht="15.75" customHeight="1">
      <c r="A43" s="6">
        <v>1.0</v>
      </c>
      <c r="B43" s="7">
        <v>100288.0</v>
      </c>
      <c r="C43" s="7" t="s">
        <v>27</v>
      </c>
      <c r="D43" s="18"/>
      <c r="E43" s="23">
        <v>6955.03483</v>
      </c>
      <c r="F43" s="9">
        <f t="shared" si="5"/>
        <v>6955.03483</v>
      </c>
    </row>
    <row r="44" ht="15.75" customHeight="1">
      <c r="A44" s="6">
        <v>1.0</v>
      </c>
      <c r="B44" s="7">
        <v>100395.0</v>
      </c>
      <c r="C44" s="7" t="s">
        <v>19</v>
      </c>
      <c r="D44" s="18"/>
      <c r="E44" s="23">
        <v>2180.861</v>
      </c>
      <c r="F44" s="9">
        <f t="shared" si="5"/>
        <v>2180.861</v>
      </c>
    </row>
    <row r="45" ht="15.75" customHeight="1">
      <c r="A45" s="6">
        <v>1.0</v>
      </c>
      <c r="B45" s="7">
        <v>100422.0</v>
      </c>
      <c r="C45" s="7" t="s">
        <v>53</v>
      </c>
      <c r="D45" s="18" t="s">
        <v>70</v>
      </c>
      <c r="E45" s="23">
        <v>2271.7215499999998</v>
      </c>
      <c r="F45" s="9">
        <f t="shared" si="5"/>
        <v>2271.72155</v>
      </c>
    </row>
    <row r="46" ht="15.75" customHeight="1">
      <c r="A46" s="6">
        <v>1.0</v>
      </c>
      <c r="B46" s="7">
        <v>200097.0</v>
      </c>
      <c r="C46" s="7" t="s">
        <v>14</v>
      </c>
      <c r="D46" s="18"/>
      <c r="E46" s="23">
        <v>2528.5623499999997</v>
      </c>
      <c r="F46" s="9">
        <f t="shared" si="5"/>
        <v>2528.56235</v>
      </c>
    </row>
    <row r="47" ht="15.75" customHeight="1">
      <c r="A47" s="6">
        <v>1.0</v>
      </c>
      <c r="B47" s="7">
        <v>200098.0</v>
      </c>
      <c r="C47" s="7" t="s">
        <v>23</v>
      </c>
      <c r="D47" s="18"/>
      <c r="E47" s="23">
        <v>3408.15897</v>
      </c>
      <c r="F47" s="9">
        <f t="shared" si="5"/>
        <v>3408.15897</v>
      </c>
    </row>
    <row r="48" ht="15.75" customHeight="1">
      <c r="A48" s="6">
        <v>1.0</v>
      </c>
      <c r="B48" s="7">
        <v>200202.0</v>
      </c>
      <c r="C48" s="7" t="s">
        <v>15</v>
      </c>
      <c r="D48" s="18"/>
      <c r="E48" s="23">
        <v>1135.29452</v>
      </c>
      <c r="F48" s="9">
        <f t="shared" si="5"/>
        <v>1135.29452</v>
      </c>
      <c r="G48" s="8">
        <f>SUM(F39:F48)</f>
        <v>26486.90491</v>
      </c>
      <c r="H48" s="14">
        <f>G48/F111</f>
        <v>0.07384675275</v>
      </c>
    </row>
    <row r="49" ht="15.75" customHeight="1">
      <c r="A49" s="6"/>
      <c r="B49" s="18"/>
      <c r="C49" s="18"/>
      <c r="D49" s="18"/>
      <c r="E49" s="18"/>
      <c r="F49" s="19"/>
    </row>
    <row r="50" ht="15.75" customHeight="1">
      <c r="A50" s="20" t="s">
        <v>72</v>
      </c>
      <c r="B50" s="2"/>
      <c r="C50" s="2"/>
      <c r="D50" s="2"/>
      <c r="E50" s="2"/>
      <c r="F50" s="21"/>
    </row>
    <row r="51" ht="15.75" customHeight="1">
      <c r="A51" s="6">
        <v>1.0</v>
      </c>
      <c r="C51" s="7" t="s">
        <v>43</v>
      </c>
      <c r="D51" s="18"/>
      <c r="F51" s="19"/>
    </row>
    <row r="52" ht="15.75" customHeight="1">
      <c r="A52" s="6">
        <v>1.0</v>
      </c>
      <c r="B52" s="7">
        <v>100221.0</v>
      </c>
      <c r="C52" s="7" t="s">
        <v>45</v>
      </c>
      <c r="D52" s="18" t="s">
        <v>67</v>
      </c>
      <c r="E52" s="23">
        <v>2101.25282</v>
      </c>
      <c r="F52" s="9">
        <f t="shared" ref="F52:F54" si="6">A52*E52</f>
        <v>2101.25282</v>
      </c>
    </row>
    <row r="53" ht="15.75" customHeight="1">
      <c r="A53" s="6">
        <v>1.0</v>
      </c>
      <c r="B53" s="7">
        <v>100395.0</v>
      </c>
      <c r="C53" s="7" t="s">
        <v>19</v>
      </c>
      <c r="D53" s="18"/>
      <c r="E53" s="23">
        <v>2180.861</v>
      </c>
      <c r="F53" s="9">
        <f t="shared" si="6"/>
        <v>2180.861</v>
      </c>
    </row>
    <row r="54" ht="15.75" customHeight="1">
      <c r="A54" s="6">
        <v>1.0</v>
      </c>
      <c r="B54" s="7">
        <v>100422.0</v>
      </c>
      <c r="C54" s="7" t="s">
        <v>53</v>
      </c>
      <c r="D54" s="18"/>
      <c r="E54" s="23">
        <v>2271.7215499999998</v>
      </c>
      <c r="F54" s="9">
        <f t="shared" si="6"/>
        <v>2271.72155</v>
      </c>
      <c r="G54" s="8">
        <f>SUM(F52:F54)</f>
        <v>6553.83537</v>
      </c>
      <c r="H54" s="14">
        <f>G54/F111</f>
        <v>0.01827240524</v>
      </c>
    </row>
    <row r="55" ht="15.75" customHeight="1">
      <c r="A55" s="6"/>
      <c r="B55" s="18"/>
      <c r="C55" s="18"/>
      <c r="D55" s="18"/>
      <c r="E55" s="18"/>
      <c r="F55" s="19"/>
    </row>
    <row r="56" ht="15.75" customHeight="1">
      <c r="A56" s="20" t="s">
        <v>73</v>
      </c>
      <c r="B56" s="2"/>
      <c r="C56" s="2"/>
      <c r="D56" s="2"/>
      <c r="E56" s="2"/>
      <c r="F56" s="21"/>
    </row>
    <row r="57" ht="15.75" customHeight="1">
      <c r="A57" s="6">
        <v>1.0</v>
      </c>
      <c r="C57" s="7" t="s">
        <v>43</v>
      </c>
      <c r="D57" s="18"/>
      <c r="F57" s="19"/>
    </row>
    <row r="58" ht="15.75" customHeight="1">
      <c r="A58" s="6">
        <v>1.0</v>
      </c>
      <c r="C58" s="7" t="s">
        <v>59</v>
      </c>
      <c r="D58" s="18"/>
      <c r="F58" s="19"/>
    </row>
    <row r="59" ht="15.75" customHeight="1">
      <c r="A59" s="6">
        <v>1.0</v>
      </c>
      <c r="B59" s="7">
        <v>100221.0</v>
      </c>
      <c r="C59" s="7" t="s">
        <v>45</v>
      </c>
      <c r="D59" s="18" t="s">
        <v>67</v>
      </c>
      <c r="E59" s="23">
        <v>2101.25282</v>
      </c>
      <c r="F59" s="9">
        <f t="shared" ref="F59:F64" si="7">A59*E59</f>
        <v>2101.25282</v>
      </c>
    </row>
    <row r="60" ht="15.75" customHeight="1">
      <c r="A60" s="6">
        <v>1.0</v>
      </c>
      <c r="B60" s="7">
        <v>100225.0</v>
      </c>
      <c r="C60" s="7" t="s">
        <v>10</v>
      </c>
      <c r="D60" s="18"/>
      <c r="E60" s="23">
        <v>1987.61739</v>
      </c>
      <c r="F60" s="9">
        <f t="shared" si="7"/>
        <v>1987.61739</v>
      </c>
    </row>
    <row r="61" ht="15.75" customHeight="1">
      <c r="A61" s="6">
        <v>3.0</v>
      </c>
      <c r="B61" s="7">
        <v>100330.0</v>
      </c>
      <c r="C61" s="7" t="s">
        <v>13</v>
      </c>
      <c r="D61" s="18"/>
      <c r="E61" s="8">
        <v>1852.97</v>
      </c>
      <c r="F61" s="9">
        <f t="shared" si="7"/>
        <v>5558.91</v>
      </c>
    </row>
    <row r="62" ht="15.75" customHeight="1">
      <c r="A62" s="6">
        <v>1.0</v>
      </c>
      <c r="B62" s="7">
        <v>100422.0</v>
      </c>
      <c r="C62" s="7" t="s">
        <v>53</v>
      </c>
      <c r="D62" s="18" t="s">
        <v>70</v>
      </c>
      <c r="E62" s="23">
        <v>2271.7215499999998</v>
      </c>
      <c r="F62" s="9">
        <f t="shared" si="7"/>
        <v>2271.72155</v>
      </c>
    </row>
    <row r="63" ht="15.75" customHeight="1">
      <c r="A63" s="6">
        <v>1.0</v>
      </c>
      <c r="B63" s="7">
        <v>200097.0</v>
      </c>
      <c r="C63" s="7" t="s">
        <v>14</v>
      </c>
      <c r="D63" s="18"/>
      <c r="E63" s="23">
        <v>2528.5623499999997</v>
      </c>
      <c r="F63" s="9">
        <f t="shared" si="7"/>
        <v>2528.56235</v>
      </c>
    </row>
    <row r="64" ht="15.75" customHeight="1">
      <c r="A64" s="6">
        <v>1.0</v>
      </c>
      <c r="B64" s="7">
        <v>200202.0</v>
      </c>
      <c r="C64" s="7" t="s">
        <v>15</v>
      </c>
      <c r="D64" s="18"/>
      <c r="E64" s="23">
        <v>1135.29452</v>
      </c>
      <c r="F64" s="9">
        <f t="shared" si="7"/>
        <v>1135.29452</v>
      </c>
      <c r="G64" s="8">
        <f>SUM(F59:F64)</f>
        <v>15583.35863</v>
      </c>
      <c r="H64" s="14">
        <f>G64/F111</f>
        <v>0.04344714627</v>
      </c>
    </row>
    <row r="65" ht="15.75" customHeight="1">
      <c r="A65" s="6"/>
      <c r="B65" s="18"/>
      <c r="C65" s="18"/>
      <c r="D65" s="18"/>
      <c r="E65" s="18"/>
      <c r="F65" s="19"/>
    </row>
    <row r="66" ht="15.75" customHeight="1">
      <c r="A66" s="20" t="s">
        <v>74</v>
      </c>
      <c r="B66" s="2"/>
      <c r="C66" s="2"/>
      <c r="D66" s="2"/>
      <c r="E66" s="2"/>
      <c r="F66" s="21"/>
    </row>
    <row r="67" ht="15.75" customHeight="1">
      <c r="A67" s="6">
        <v>2.0</v>
      </c>
      <c r="C67" s="7" t="s">
        <v>43</v>
      </c>
      <c r="D67" s="18" t="s">
        <v>75</v>
      </c>
      <c r="F67" s="19"/>
    </row>
    <row r="68" ht="15.75" customHeight="1">
      <c r="A68" s="6">
        <v>1.0</v>
      </c>
      <c r="B68" s="7">
        <v>100221.0</v>
      </c>
      <c r="C68" s="7" t="s">
        <v>45</v>
      </c>
      <c r="D68" s="18"/>
      <c r="E68" s="23">
        <v>2101.25282</v>
      </c>
      <c r="F68" s="9">
        <f t="shared" ref="F68:F73" si="8">A68*E68</f>
        <v>2101.25282</v>
      </c>
    </row>
    <row r="69" ht="15.75" customHeight="1">
      <c r="A69" s="6">
        <v>1.0</v>
      </c>
      <c r="B69" s="7">
        <v>100225.0</v>
      </c>
      <c r="C69" s="7" t="s">
        <v>10</v>
      </c>
      <c r="D69" s="18"/>
      <c r="E69" s="23">
        <v>1987.61739</v>
      </c>
      <c r="F69" s="9">
        <f t="shared" si="8"/>
        <v>1987.61739</v>
      </c>
    </row>
    <row r="70" ht="15.75" customHeight="1">
      <c r="A70" s="6">
        <v>2.0</v>
      </c>
      <c r="B70" s="7">
        <v>100308.0</v>
      </c>
      <c r="C70" s="7" t="s">
        <v>32</v>
      </c>
      <c r="D70" s="18"/>
      <c r="E70" s="23">
        <v>6955.03483</v>
      </c>
      <c r="F70" s="9">
        <f t="shared" si="8"/>
        <v>13910.06966</v>
      </c>
    </row>
    <row r="71" ht="15.75" customHeight="1">
      <c r="A71" s="6">
        <v>6.0</v>
      </c>
      <c r="B71" s="7">
        <v>100330.0</v>
      </c>
      <c r="C71" s="7" t="s">
        <v>13</v>
      </c>
      <c r="D71" s="18"/>
      <c r="E71" s="23">
        <v>1925.2358299999999</v>
      </c>
      <c r="F71" s="9">
        <f t="shared" si="8"/>
        <v>11551.41498</v>
      </c>
    </row>
    <row r="72" ht="15.75" customHeight="1">
      <c r="A72" s="6">
        <v>1.0</v>
      </c>
      <c r="B72" s="7">
        <v>100395.0</v>
      </c>
      <c r="C72" s="7" t="s">
        <v>19</v>
      </c>
      <c r="D72" s="18"/>
      <c r="E72" s="23">
        <v>2180.861</v>
      </c>
      <c r="F72" s="9">
        <f t="shared" si="8"/>
        <v>2180.861</v>
      </c>
    </row>
    <row r="73" ht="15.75" customHeight="1">
      <c r="A73" s="6">
        <v>1.0</v>
      </c>
      <c r="B73" s="7">
        <v>100422.0</v>
      </c>
      <c r="C73" s="7" t="s">
        <v>53</v>
      </c>
      <c r="D73" s="18" t="s">
        <v>70</v>
      </c>
      <c r="E73" s="23">
        <v>2271.7215499999998</v>
      </c>
      <c r="F73" s="9">
        <f t="shared" si="8"/>
        <v>2271.72155</v>
      </c>
      <c r="G73" s="8">
        <f>SUM(F68:F73)</f>
        <v>34002.9374</v>
      </c>
      <c r="H73" s="14">
        <f>G73/F111</f>
        <v>0.0948018094</v>
      </c>
    </row>
    <row r="74" ht="15.75" customHeight="1">
      <c r="A74" s="6"/>
      <c r="B74" s="18"/>
      <c r="C74" s="18"/>
      <c r="D74" s="18"/>
      <c r="E74" s="18"/>
      <c r="F74" s="19"/>
    </row>
    <row r="75" ht="15.75" customHeight="1">
      <c r="A75" s="20" t="s">
        <v>76</v>
      </c>
      <c r="B75" s="2"/>
      <c r="C75" s="2"/>
      <c r="D75" s="2"/>
      <c r="E75" s="2"/>
      <c r="F75" s="21"/>
    </row>
    <row r="76" ht="15.75" customHeight="1">
      <c r="A76" s="6">
        <v>1.0</v>
      </c>
      <c r="C76" s="7" t="s">
        <v>59</v>
      </c>
      <c r="D76" s="18"/>
      <c r="F76" s="19"/>
    </row>
    <row r="77" ht="15.75" customHeight="1">
      <c r="A77" s="6">
        <v>1.0</v>
      </c>
      <c r="B77" s="7">
        <v>100221.0</v>
      </c>
      <c r="C77" s="7" t="s">
        <v>45</v>
      </c>
      <c r="D77" s="18" t="s">
        <v>67</v>
      </c>
      <c r="E77" s="23">
        <v>2101.25282</v>
      </c>
      <c r="F77" s="9">
        <f t="shared" ref="F77:F86" si="9">A77*E77</f>
        <v>2101.25282</v>
      </c>
    </row>
    <row r="78" ht="15.75" customHeight="1">
      <c r="A78" s="6">
        <v>1.0</v>
      </c>
      <c r="B78" s="7">
        <v>100225.0</v>
      </c>
      <c r="C78" s="7" t="s">
        <v>10</v>
      </c>
      <c r="D78" s="18"/>
      <c r="E78" s="23">
        <v>1987.61739</v>
      </c>
      <c r="F78" s="9">
        <f t="shared" si="9"/>
        <v>1987.61739</v>
      </c>
    </row>
    <row r="79" ht="15.75" customHeight="1">
      <c r="A79" s="6">
        <v>1.0</v>
      </c>
      <c r="B79" s="7">
        <v>100239.0</v>
      </c>
      <c r="C79" s="7" t="s">
        <v>22</v>
      </c>
      <c r="D79" s="18"/>
      <c r="E79" s="23">
        <v>1817.1486599999998</v>
      </c>
      <c r="F79" s="9">
        <f t="shared" si="9"/>
        <v>1817.14866</v>
      </c>
    </row>
    <row r="80" ht="15.75" customHeight="1">
      <c r="A80" s="6">
        <v>1.0</v>
      </c>
      <c r="B80" s="7">
        <v>100288.0</v>
      </c>
      <c r="C80" s="7" t="s">
        <v>27</v>
      </c>
      <c r="D80" s="18"/>
      <c r="E80" s="23">
        <v>6955.03483</v>
      </c>
      <c r="F80" s="9">
        <f t="shared" si="9"/>
        <v>6955.03483</v>
      </c>
    </row>
    <row r="81" ht="15.75" customHeight="1">
      <c r="A81" s="6">
        <v>1.0</v>
      </c>
      <c r="B81" s="7">
        <v>100340.0</v>
      </c>
      <c r="C81" s="7" t="s">
        <v>28</v>
      </c>
      <c r="D81" s="18" t="s">
        <v>69</v>
      </c>
      <c r="E81" s="23">
        <v>5401.7609999999995</v>
      </c>
      <c r="F81" s="9">
        <f t="shared" si="9"/>
        <v>5401.761</v>
      </c>
    </row>
    <row r="82" ht="15.75" customHeight="1">
      <c r="A82" s="6">
        <v>1.0</v>
      </c>
      <c r="B82" s="7">
        <v>100395.0</v>
      </c>
      <c r="C82" s="7" t="s">
        <v>19</v>
      </c>
      <c r="D82" s="18"/>
      <c r="E82" s="23">
        <v>2180.861</v>
      </c>
      <c r="F82" s="9">
        <f t="shared" si="9"/>
        <v>2180.861</v>
      </c>
    </row>
    <row r="83" ht="15.75" customHeight="1">
      <c r="A83" s="6">
        <v>1.0</v>
      </c>
      <c r="B83" s="7">
        <v>100422.0</v>
      </c>
      <c r="C83" s="7" t="s">
        <v>53</v>
      </c>
      <c r="D83" s="18" t="s">
        <v>70</v>
      </c>
      <c r="E83" s="23">
        <v>2271.7215499999998</v>
      </c>
      <c r="F83" s="9">
        <f t="shared" si="9"/>
        <v>2271.72155</v>
      </c>
    </row>
    <row r="84" ht="15.75" customHeight="1">
      <c r="A84" s="6">
        <v>1.0</v>
      </c>
      <c r="B84" s="7">
        <v>200097.0</v>
      </c>
      <c r="C84" s="7" t="s">
        <v>14</v>
      </c>
      <c r="D84" s="18"/>
      <c r="E84" s="23">
        <v>2528.5623499999997</v>
      </c>
      <c r="F84" s="9">
        <f t="shared" si="9"/>
        <v>2528.56235</v>
      </c>
    </row>
    <row r="85" ht="15.75" customHeight="1">
      <c r="A85" s="6">
        <v>1.0</v>
      </c>
      <c r="B85" s="7">
        <v>200098.0</v>
      </c>
      <c r="C85" s="7" t="s">
        <v>23</v>
      </c>
      <c r="D85" s="18"/>
      <c r="E85" s="23">
        <v>3408.15897</v>
      </c>
      <c r="F85" s="9">
        <f t="shared" si="9"/>
        <v>3408.15897</v>
      </c>
    </row>
    <row r="86" ht="15.75" customHeight="1">
      <c r="A86" s="6">
        <v>1.0</v>
      </c>
      <c r="B86" s="7">
        <v>200202.0</v>
      </c>
      <c r="C86" s="7" t="s">
        <v>15</v>
      </c>
      <c r="D86" s="18"/>
      <c r="E86" s="23">
        <v>1135.29452</v>
      </c>
      <c r="F86" s="9">
        <f t="shared" si="9"/>
        <v>1135.29452</v>
      </c>
      <c r="G86" s="8">
        <f>SUM(F77:F87)</f>
        <v>29787.41309</v>
      </c>
      <c r="H86" s="14">
        <f>G86/F111</f>
        <v>0.0830487268</v>
      </c>
    </row>
    <row r="87" ht="15.75" customHeight="1">
      <c r="A87" s="6"/>
      <c r="B87" s="18"/>
      <c r="C87" s="18"/>
      <c r="D87" s="18"/>
      <c r="E87" s="18"/>
      <c r="F87" s="19"/>
    </row>
    <row r="88" ht="15.75" customHeight="1">
      <c r="A88" s="20" t="s">
        <v>77</v>
      </c>
      <c r="B88" s="2"/>
      <c r="C88" s="2"/>
      <c r="D88" s="2"/>
      <c r="E88" s="2"/>
      <c r="F88" s="21"/>
    </row>
    <row r="89" ht="15.75" customHeight="1">
      <c r="A89" s="6">
        <v>2.0</v>
      </c>
      <c r="C89" s="7" t="s">
        <v>59</v>
      </c>
      <c r="D89" s="18"/>
      <c r="F89" s="19"/>
    </row>
    <row r="90" ht="15.75" customHeight="1">
      <c r="A90" s="6">
        <v>1.0</v>
      </c>
      <c r="B90" s="7">
        <v>100120.0</v>
      </c>
      <c r="C90" s="7" t="s">
        <v>25</v>
      </c>
      <c r="D90" s="18"/>
      <c r="E90" s="23">
        <v>1703.5028399999999</v>
      </c>
      <c r="F90" s="9">
        <f t="shared" ref="F90:F99" si="10">A90*E90</f>
        <v>1703.50284</v>
      </c>
    </row>
    <row r="91" ht="15.75" customHeight="1">
      <c r="A91" s="6">
        <v>1.0</v>
      </c>
      <c r="B91" s="7">
        <v>100141.0</v>
      </c>
      <c r="C91" s="7" t="s">
        <v>12</v>
      </c>
      <c r="D91" s="18"/>
      <c r="E91" s="23">
        <v>2839.94026</v>
      </c>
      <c r="F91" s="9">
        <f t="shared" si="10"/>
        <v>2839.94026</v>
      </c>
    </row>
    <row r="92" ht="15.75" customHeight="1">
      <c r="A92" s="6">
        <v>2.0</v>
      </c>
      <c r="B92" s="7">
        <v>100225.0</v>
      </c>
      <c r="C92" s="7" t="s">
        <v>10</v>
      </c>
      <c r="D92" s="18"/>
      <c r="E92" s="23">
        <v>1987.61739</v>
      </c>
      <c r="F92" s="9">
        <f t="shared" si="10"/>
        <v>3975.23478</v>
      </c>
    </row>
    <row r="93" ht="15.75" customHeight="1">
      <c r="A93" s="6">
        <v>1.0</v>
      </c>
      <c r="B93" s="7">
        <v>100288.0</v>
      </c>
      <c r="C93" s="7" t="s">
        <v>27</v>
      </c>
      <c r="D93" s="18"/>
      <c r="E93" s="23">
        <v>6955.03483</v>
      </c>
      <c r="F93" s="9">
        <f t="shared" si="10"/>
        <v>6955.03483</v>
      </c>
    </row>
    <row r="94" ht="15.75" customHeight="1">
      <c r="A94" s="6">
        <v>10.0</v>
      </c>
      <c r="B94" s="7">
        <v>100330.0</v>
      </c>
      <c r="C94" s="7" t="s">
        <v>13</v>
      </c>
      <c r="D94" s="18"/>
      <c r="E94" s="23">
        <v>1925.2358299999999</v>
      </c>
      <c r="F94" s="9">
        <f t="shared" si="10"/>
        <v>19252.3583</v>
      </c>
    </row>
    <row r="95" ht="15.75" customHeight="1">
      <c r="A95" s="6">
        <v>1.0</v>
      </c>
      <c r="B95" s="7">
        <v>100395.0</v>
      </c>
      <c r="C95" s="7" t="s">
        <v>19</v>
      </c>
      <c r="D95" s="18"/>
      <c r="E95" s="23">
        <v>2180.861</v>
      </c>
      <c r="F95" s="9">
        <f t="shared" si="10"/>
        <v>2180.861</v>
      </c>
    </row>
    <row r="96" ht="15.75" customHeight="1">
      <c r="A96" s="6">
        <v>1.0</v>
      </c>
      <c r="B96" s="7">
        <v>100422.0</v>
      </c>
      <c r="C96" s="7" t="s">
        <v>53</v>
      </c>
      <c r="D96" s="18" t="s">
        <v>70</v>
      </c>
      <c r="E96" s="23">
        <v>2271.7215499999998</v>
      </c>
      <c r="F96" s="9">
        <f t="shared" si="10"/>
        <v>2271.72155</v>
      </c>
    </row>
    <row r="97" ht="15.75" customHeight="1">
      <c r="A97" s="6">
        <v>1.0</v>
      </c>
      <c r="B97" s="7">
        <v>100461.0</v>
      </c>
      <c r="C97" s="7" t="s">
        <v>49</v>
      </c>
      <c r="D97" s="18"/>
      <c r="E97" s="23">
        <v>4544.59639</v>
      </c>
      <c r="F97" s="9">
        <f t="shared" si="10"/>
        <v>4544.59639</v>
      </c>
    </row>
    <row r="98" ht="15.75" customHeight="1">
      <c r="A98" s="6">
        <v>2.0</v>
      </c>
      <c r="B98" s="7">
        <v>200097.0</v>
      </c>
      <c r="C98" s="7" t="s">
        <v>14</v>
      </c>
      <c r="D98" s="18"/>
      <c r="E98" s="23">
        <v>2528.5623499999997</v>
      </c>
      <c r="F98" s="9">
        <f t="shared" si="10"/>
        <v>5057.1247</v>
      </c>
    </row>
    <row r="99" ht="15.75" customHeight="1">
      <c r="A99" s="6">
        <v>2.0</v>
      </c>
      <c r="B99" s="7">
        <v>200202.0</v>
      </c>
      <c r="C99" s="7" t="s">
        <v>15</v>
      </c>
      <c r="D99" s="18"/>
      <c r="E99" s="23">
        <v>1135.29452</v>
      </c>
      <c r="F99" s="9">
        <f t="shared" si="10"/>
        <v>2270.58904</v>
      </c>
      <c r="G99" s="8">
        <f>SUM(F90:F99)</f>
        <v>51050.96369</v>
      </c>
      <c r="H99" s="14">
        <f>G99/F111</f>
        <v>0.1423325189</v>
      </c>
    </row>
    <row r="100" ht="15.75" customHeight="1">
      <c r="A100" s="6"/>
      <c r="B100" s="18"/>
      <c r="C100" s="18"/>
      <c r="D100" s="18"/>
      <c r="E100" s="18"/>
      <c r="F100" s="19"/>
    </row>
    <row r="101" ht="15.75" customHeight="1">
      <c r="A101" s="20" t="s">
        <v>78</v>
      </c>
      <c r="B101" s="2"/>
      <c r="C101" s="2"/>
      <c r="D101" s="2"/>
      <c r="E101" s="2"/>
      <c r="F101" s="21"/>
    </row>
    <row r="102" ht="15.75" customHeight="1">
      <c r="A102" s="6">
        <v>4.0</v>
      </c>
      <c r="C102" s="7" t="s">
        <v>43</v>
      </c>
      <c r="D102" s="18"/>
      <c r="F102" s="19"/>
    </row>
    <row r="103" ht="15.75" customHeight="1">
      <c r="A103" s="6">
        <v>1.0</v>
      </c>
      <c r="B103" s="7">
        <v>100140.0</v>
      </c>
      <c r="C103" s="7" t="s">
        <v>21</v>
      </c>
      <c r="D103" s="18"/>
      <c r="E103" s="23">
        <v>1703.5028399999999</v>
      </c>
      <c r="F103" s="9">
        <f t="shared" ref="F103:F104" si="11">A103*E103</f>
        <v>1703.50284</v>
      </c>
    </row>
    <row r="104" ht="15.75" customHeight="1">
      <c r="A104" s="7">
        <v>1.0</v>
      </c>
      <c r="B104" s="7">
        <v>100490.0</v>
      </c>
      <c r="C104" s="7" t="s">
        <v>18</v>
      </c>
      <c r="D104" s="33"/>
      <c r="E104" s="8">
        <v>1325.0</v>
      </c>
      <c r="F104" s="9">
        <f t="shared" si="11"/>
        <v>1325</v>
      </c>
    </row>
    <row r="105" ht="15.75" customHeight="1">
      <c r="A105" s="7">
        <v>1.0</v>
      </c>
      <c r="B105" s="7">
        <v>100485.0</v>
      </c>
      <c r="C105" s="7" t="s">
        <v>11</v>
      </c>
      <c r="D105" s="33"/>
      <c r="E105" s="8">
        <v>12999.0</v>
      </c>
      <c r="F105" s="9">
        <f>E105*A105</f>
        <v>12999</v>
      </c>
      <c r="G105" s="8"/>
      <c r="H105" s="14"/>
    </row>
    <row r="106" ht="15.75" customHeight="1">
      <c r="A106" s="7">
        <v>1.0</v>
      </c>
      <c r="B106" s="7">
        <v>100480.0</v>
      </c>
      <c r="C106" s="7" t="s">
        <v>20</v>
      </c>
      <c r="D106" s="33"/>
      <c r="E106" s="8">
        <v>6921.57</v>
      </c>
      <c r="F106" s="9">
        <f>A106*E106</f>
        <v>6921.57</v>
      </c>
      <c r="G106" s="8">
        <f>SUM(F103:F107)</f>
        <v>22949.07284</v>
      </c>
      <c r="H106" s="14">
        <f>G106/F111</f>
        <v>0.06398310839</v>
      </c>
    </row>
    <row r="107" ht="15.75" customHeight="1">
      <c r="A107" s="11"/>
      <c r="B107" s="12"/>
      <c r="C107" s="12"/>
      <c r="D107" s="12"/>
      <c r="E107" s="12"/>
      <c r="F107" s="13"/>
    </row>
    <row r="108" ht="15.75" customHeight="1"/>
    <row r="109" ht="15.75" customHeight="1">
      <c r="C109" s="7" t="s">
        <v>35</v>
      </c>
      <c r="F109" s="23">
        <v>296424.73422999994</v>
      </c>
    </row>
    <row r="110" ht="15.75" customHeight="1">
      <c r="C110" s="7" t="s">
        <v>36</v>
      </c>
      <c r="E110" s="14">
        <v>0.21</v>
      </c>
      <c r="F110" s="8">
        <f>E110*F109</f>
        <v>62249.19419</v>
      </c>
    </row>
    <row r="111" ht="24.75" customHeight="1">
      <c r="A111" s="15"/>
      <c r="B111" s="15"/>
      <c r="C111" s="15" t="s">
        <v>37</v>
      </c>
      <c r="D111" s="15"/>
      <c r="E111" s="15"/>
      <c r="F111" s="16">
        <f>SUM(F109:F110)</f>
        <v>358673.9284</v>
      </c>
      <c r="G111" s="15"/>
      <c r="H111" s="15"/>
    </row>
    <row r="112" ht="15.75" customHeight="1">
      <c r="A112" s="17" t="s">
        <v>38</v>
      </c>
    </row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1">
    <mergeCell ref="A66:F66"/>
    <mergeCell ref="A75:F75"/>
    <mergeCell ref="A88:F88"/>
    <mergeCell ref="A101:F101"/>
    <mergeCell ref="A1:H1"/>
    <mergeCell ref="A13:F13"/>
    <mergeCell ref="A17:F17"/>
    <mergeCell ref="A24:F24"/>
    <mergeCell ref="A37:F37"/>
    <mergeCell ref="A50:F50"/>
    <mergeCell ref="A56:F56"/>
  </mergeCells>
  <printOptions/>
  <pageMargins bottom="0.75" footer="0.0" header="0.0" left="0.7" right="0.7" top="0.75"/>
  <pageSetup fitToHeight="0"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2" width="30.0"/>
    <col customWidth="1" min="3" max="5" width="14.0"/>
    <col customWidth="1" min="6" max="26" width="8.71"/>
  </cols>
  <sheetData>
    <row r="1">
      <c r="A1" s="34" t="s">
        <v>79</v>
      </c>
    </row>
    <row r="3">
      <c r="B3" s="4" t="s">
        <v>80</v>
      </c>
      <c r="C3" s="4" t="s">
        <v>81</v>
      </c>
      <c r="D3" s="4" t="s">
        <v>82</v>
      </c>
      <c r="E3" s="4" t="s">
        <v>83</v>
      </c>
    </row>
    <row r="4">
      <c r="B4" s="18" t="s">
        <v>84</v>
      </c>
      <c r="C4" s="7">
        <v>150.0</v>
      </c>
      <c r="D4" s="7">
        <v>64.0</v>
      </c>
      <c r="E4" s="7">
        <f t="shared" ref="E4:E12" si="1">C4-D4</f>
        <v>86</v>
      </c>
    </row>
    <row r="5">
      <c r="B5" s="18" t="s">
        <v>85</v>
      </c>
      <c r="C5" s="7">
        <v>128.0</v>
      </c>
      <c r="D5" s="7">
        <v>5.0</v>
      </c>
      <c r="E5" s="7">
        <f t="shared" si="1"/>
        <v>123</v>
      </c>
    </row>
    <row r="6">
      <c r="B6" s="18" t="s">
        <v>86</v>
      </c>
      <c r="C6" s="7">
        <v>0.0</v>
      </c>
      <c r="D6" s="7">
        <v>0.0</v>
      </c>
      <c r="E6" s="7">
        <f t="shared" si="1"/>
        <v>0</v>
      </c>
    </row>
    <row r="7">
      <c r="B7" s="18" t="s">
        <v>87</v>
      </c>
      <c r="C7" s="7">
        <v>4.0</v>
      </c>
      <c r="D7" s="7">
        <v>0.0</v>
      </c>
      <c r="E7" s="7">
        <f t="shared" si="1"/>
        <v>4</v>
      </c>
    </row>
    <row r="8">
      <c r="B8" s="18" t="s">
        <v>88</v>
      </c>
      <c r="C8" s="7">
        <v>0.0</v>
      </c>
      <c r="D8" s="7">
        <v>0.0</v>
      </c>
      <c r="E8" s="7">
        <f t="shared" si="1"/>
        <v>0</v>
      </c>
    </row>
    <row r="9">
      <c r="B9" s="18" t="s">
        <v>89</v>
      </c>
      <c r="C9" s="7">
        <v>8.0</v>
      </c>
      <c r="D9" s="7">
        <v>0.0</v>
      </c>
      <c r="E9" s="7">
        <f t="shared" si="1"/>
        <v>8</v>
      </c>
    </row>
    <row r="10">
      <c r="B10" s="18" t="s">
        <v>90</v>
      </c>
      <c r="C10" s="7">
        <v>0.0</v>
      </c>
      <c r="D10" s="7">
        <v>0.0</v>
      </c>
      <c r="E10" s="7">
        <f t="shared" si="1"/>
        <v>0</v>
      </c>
    </row>
    <row r="11">
      <c r="B11" s="18" t="s">
        <v>91</v>
      </c>
      <c r="C11" s="7">
        <v>8.0</v>
      </c>
      <c r="D11" s="7">
        <v>8.0</v>
      </c>
      <c r="E11" s="7">
        <f t="shared" si="1"/>
        <v>0</v>
      </c>
    </row>
    <row r="12">
      <c r="B12" s="18" t="s">
        <v>92</v>
      </c>
      <c r="C12" s="7">
        <v>6.0</v>
      </c>
      <c r="D12" s="7">
        <v>6.0</v>
      </c>
      <c r="E12" s="7">
        <f t="shared" si="1"/>
        <v>0</v>
      </c>
    </row>
    <row r="16">
      <c r="A16" s="34" t="s">
        <v>93</v>
      </c>
    </row>
    <row r="18">
      <c r="B18" s="4" t="s">
        <v>94</v>
      </c>
      <c r="C18" s="4" t="s">
        <v>1</v>
      </c>
      <c r="D18" s="4" t="s">
        <v>95</v>
      </c>
      <c r="E18" s="4" t="s">
        <v>96</v>
      </c>
    </row>
    <row r="19">
      <c r="B19" s="18" t="s">
        <v>97</v>
      </c>
      <c r="C19" s="7">
        <v>1.0</v>
      </c>
      <c r="D19" s="7">
        <v>34.0</v>
      </c>
      <c r="E19" s="7">
        <f t="shared" ref="E19:E26" si="2">C19*D19</f>
        <v>34</v>
      </c>
    </row>
    <row r="20">
      <c r="B20" s="18" t="s">
        <v>98</v>
      </c>
      <c r="C20" s="7">
        <v>1.0</v>
      </c>
      <c r="D20" s="7">
        <v>34.0</v>
      </c>
      <c r="E20" s="7">
        <f t="shared" si="2"/>
        <v>34</v>
      </c>
    </row>
    <row r="21" ht="15.75" customHeight="1">
      <c r="B21" s="18" t="s">
        <v>99</v>
      </c>
      <c r="C21" s="7">
        <v>3.0</v>
      </c>
      <c r="D21" s="7">
        <v>34.0</v>
      </c>
      <c r="E21" s="7">
        <f t="shared" si="2"/>
        <v>102</v>
      </c>
    </row>
    <row r="22" ht="15.75" customHeight="1">
      <c r="B22" s="18" t="s">
        <v>100</v>
      </c>
      <c r="C22" s="7">
        <v>1.0</v>
      </c>
      <c r="D22" s="7">
        <v>155.0</v>
      </c>
      <c r="E22" s="7">
        <f t="shared" si="2"/>
        <v>155</v>
      </c>
    </row>
    <row r="23" ht="15.75" customHeight="1">
      <c r="B23" s="18" t="s">
        <v>101</v>
      </c>
      <c r="C23" s="7">
        <v>1.0</v>
      </c>
      <c r="D23" s="7">
        <v>155.0</v>
      </c>
      <c r="E23" s="7">
        <f t="shared" si="2"/>
        <v>155</v>
      </c>
    </row>
    <row r="24" ht="15.75" customHeight="1">
      <c r="B24" s="18" t="s">
        <v>102</v>
      </c>
      <c r="C24" s="7">
        <v>1.0</v>
      </c>
      <c r="D24" s="7">
        <v>34.0</v>
      </c>
      <c r="E24" s="7">
        <f t="shared" si="2"/>
        <v>34</v>
      </c>
    </row>
    <row r="25" ht="15.75" customHeight="1">
      <c r="B25" s="18" t="s">
        <v>103</v>
      </c>
      <c r="C25" s="7">
        <v>3.0</v>
      </c>
      <c r="D25" s="7">
        <v>83.0</v>
      </c>
      <c r="E25" s="7">
        <f t="shared" si="2"/>
        <v>249</v>
      </c>
    </row>
    <row r="26" ht="15.75" customHeight="1">
      <c r="B26" s="18" t="s">
        <v>104</v>
      </c>
      <c r="C26" s="7">
        <v>1.0</v>
      </c>
      <c r="D26" s="7">
        <v>18.0</v>
      </c>
      <c r="E26" s="7">
        <f t="shared" si="2"/>
        <v>18</v>
      </c>
    </row>
    <row r="27" ht="15.75" customHeight="1"/>
    <row r="28" ht="15.75" customHeight="1">
      <c r="B28" s="7" t="s">
        <v>105</v>
      </c>
      <c r="E28" s="7">
        <f>SUM(E16:E27)</f>
        <v>781</v>
      </c>
    </row>
    <row r="29" ht="15.75" customHeight="1">
      <c r="B29" s="7" t="s">
        <v>106</v>
      </c>
      <c r="E29" s="7">
        <f>ROUNDUP(E28/18,0)</f>
        <v>44</v>
      </c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F1"/>
    <mergeCell ref="A16:F16"/>
  </mergeCells>
  <printOptions/>
  <pageMargins bottom="0.75" footer="0.0" header="0.0" left="0.7" right="0.7" top="0.75"/>
  <pageSetup fitToHeight="0"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2020-09-24T08:31:38Z</dcterms:created>
  <dc:creator>Loxone</dc:creator>
</cp:coreProperties>
</file>